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Kosten" sheetId="2" state="visible" r:id="rId2"/>
    <sheet name="Listen" sheetId="3" state="hidden" r:id="rId3"/>
    <sheet name="Verteilung" sheetId="4" state="visible" r:id="rId4"/>
    <sheet name="CO2-Kosten" sheetId="5" state="visible" r:id="rId5"/>
  </sheets>
  <definedNames>
    <definedName name="_xlnm.Print_Area" localSheetId="0">'Anleitung'!$A$1:$C$16</definedName>
    <definedName name="_xlnm.Print_Area" localSheetId="1">'Kosten'!$A$1:$E$51</definedName>
    <definedName name="_xlnm.Print_Area" localSheetId="3">'Verteilung'!$A$1:$R$31</definedName>
    <definedName name="_xlnm.Print_Area" localSheetId="4">'CO2-Kosten'!$A$1:$J$48</definedName>
  </definedNames>
  <calcPr calcId="124519" fullCalcOnLoad="1"/>
</workbook>
</file>

<file path=xl/styles.xml><?xml version="1.0" encoding="utf-8"?>
<styleSheet xmlns="http://schemas.openxmlformats.org/spreadsheetml/2006/main">
  <numFmts count="8">
    <numFmt numFmtId="164" formatCode="DD.MM.YYYY"/>
    <numFmt numFmtId="165" formatCode="#,##0.0"/>
    <numFmt numFmtId="166" formatCode="#,##0.00 &quot;€&quot;"/>
    <numFmt numFmtId="167" formatCode="0.0"/>
    <numFmt numFmtId="168" formatCode="#,##0.000"/>
    <numFmt numFmtId="169" formatCode="0.0000"/>
    <numFmt numFmtId="170" formatCode="#,##0;-#,##0;;@"/>
    <numFmt numFmtId="171" formatCode="#,##0.00 &quot;€&quot;;-#,##0.00 &quot;€&quot;;;@"/>
  </numFmts>
  <fonts count="9">
    <font>
      <name val="Calibri"/>
      <family val="2"/>
      <color theme="1"/>
      <sz val="11"/>
      <scheme val="minor"/>
    </font>
    <font>
      <name val="Calibri"/>
      <b val="1"/>
      <color rgb="001F3A5F"/>
      <sz val="16"/>
    </font>
    <font>
      <name val="Calibri"/>
      <color rgb="00444444"/>
      <sz val="10"/>
    </font>
    <font>
      <name val="Calibri"/>
      <color rgb="000563C1"/>
      <sz val="10"/>
      <u val="single"/>
    </font>
    <font>
      <name val="Calibri"/>
      <b val="1"/>
      <color rgb="00FFFFFF"/>
      <sz val="11"/>
    </font>
    <font>
      <name val="Calibri"/>
      <sz val="11"/>
    </font>
    <font>
      <name val="Calibri"/>
      <b val="1"/>
      <sz val="11"/>
    </font>
    <font>
      <name val="Calibri"/>
      <b val="1"/>
      <color rgb="009C3B00"/>
      <sz val="11"/>
    </font>
    <font>
      <name val="Calibri"/>
      <b val="1"/>
      <color rgb="00FFFFFF"/>
      <sz val="10"/>
    </font>
  </fonts>
  <fills count="7">
    <fill>
      <patternFill/>
    </fill>
    <fill>
      <patternFill patternType="gray125"/>
    </fill>
    <fill>
      <patternFill patternType="solid">
        <fgColor rgb="001F3A5F"/>
      </patternFill>
    </fill>
    <fill>
      <patternFill patternType="solid">
        <fgColor rgb="00FCE4D6"/>
      </patternFill>
    </fill>
    <fill>
      <patternFill patternType="solid">
        <fgColor rgb="00FFF8D6"/>
      </patternFill>
    </fill>
    <fill>
      <patternFill patternType="solid">
        <fgColor rgb="00EDEDED"/>
      </patternFill>
    </fill>
    <fill>
      <patternFill patternType="solid">
        <fgColor rgb="00DCE6F2"/>
      </patternFill>
    </fill>
  </fills>
  <borders count="6">
    <border>
      <left/>
      <right/>
      <top/>
      <bottom/>
      <diagonal/>
    </border>
    <border>
      <left style="thin">
        <color rgb="00999999"/>
      </left>
      <right style="thin">
        <color rgb="00999999"/>
      </right>
      <top style="thin">
        <color rgb="00999999"/>
      </top>
      <bottom style="thin">
        <color rgb="00999999"/>
      </bottom>
    </border>
    <border>
      <left/>
      <right/>
      <top style="thin">
        <color rgb="00999999"/>
      </top>
      <bottom/>
      <diagonal/>
    </border>
    <border>
      <left/>
      <right style="thin">
        <color rgb="00999999"/>
      </right>
      <top style="thin">
        <color rgb="00999999"/>
      </top>
      <bottom/>
      <diagonal/>
    </border>
    <border>
      <left/>
      <right/>
      <top style="thin">
        <color rgb="00999999"/>
      </top>
      <bottom style="thin">
        <color rgb="00999999"/>
      </bottom>
      <diagonal/>
    </border>
    <border>
      <left/>
      <right style="thin">
        <color rgb="00999999"/>
      </right>
      <top style="thin">
        <color rgb="00999999"/>
      </top>
      <bottom style="thin">
        <color rgb="00999999"/>
      </bottom>
      <diagonal/>
    </border>
  </borders>
  <cellStyleXfs count="1">
    <xf numFmtId="0" fontId="0" fillId="0" borderId="0"/>
  </cellStyleXfs>
  <cellXfs count="6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xf>
    <xf numFmtId="0" fontId="4" fillId="2" borderId="1" applyAlignment="1" pivotButton="0" quotePrefix="0" xfId="0">
      <alignment vertical="center" wrapText="1"/>
    </xf>
    <xf numFmtId="0" fontId="5" fillId="0" borderId="1" applyAlignment="1" pivotButton="0" quotePrefix="0" xfId="0">
      <alignment horizontal="center" vertical="top"/>
    </xf>
    <xf numFmtId="0" fontId="6" fillId="0" borderId="1" applyAlignment="1" pivotButton="0" quotePrefix="0" xfId="0">
      <alignment vertical="top" wrapText="1"/>
    </xf>
    <xf numFmtId="0" fontId="5" fillId="0" borderId="1" applyAlignment="1" pivotButton="0" quotePrefix="0" xfId="0">
      <alignment vertical="top" wrapText="1"/>
    </xf>
    <xf numFmtId="0" fontId="7" fillId="3" borderId="0" applyAlignment="1" pivotButton="0" quotePrefix="0" xfId="0">
      <alignment vertical="center" wrapText="1"/>
    </xf>
    <xf numFmtId="0" fontId="4" fillId="2" borderId="1" applyAlignment="1" pivotButton="0" quotePrefix="0" xfId="0">
      <alignment vertical="center"/>
    </xf>
    <xf numFmtId="0" fontId="5" fillId="0" borderId="1" applyAlignment="1" pivotButton="0" quotePrefix="0" xfId="0">
      <alignment horizontal="center" vertical="center" wrapText="1"/>
    </xf>
    <xf numFmtId="0" fontId="6" fillId="0" borderId="1" applyAlignment="1" pivotButton="0" quotePrefix="0" xfId="0">
      <alignment vertical="center" wrapText="1"/>
    </xf>
    <xf numFmtId="164" fontId="5" fillId="4" borderId="1" applyAlignment="1" applyProtection="1" pivotButton="0" quotePrefix="0" xfId="0">
      <alignment horizontal="left" vertical="center"/>
      <protection locked="0" hidden="0"/>
    </xf>
    <xf numFmtId="0" fontId="2" fillId="0" borderId="1" applyAlignment="1" pivotButton="0" quotePrefix="0" xfId="0">
      <alignment vertical="center" wrapText="1"/>
    </xf>
    <xf numFmtId="1" fontId="5" fillId="5" borderId="1" applyAlignment="1" pivotButton="0" quotePrefix="0" xfId="0">
      <alignment horizontal="center" vertical="center" wrapText="1"/>
    </xf>
    <xf numFmtId="0" fontId="5" fillId="0" borderId="1" applyAlignment="1" pivotButton="0" quotePrefix="0" xfId="0">
      <alignment vertical="center" wrapText="1"/>
    </xf>
    <xf numFmtId="0" fontId="5" fillId="4" borderId="1" applyAlignment="1" applyProtection="1" pivotButton="0" quotePrefix="0" xfId="0">
      <alignment vertical="center" wrapText="1"/>
      <protection locked="0" hidden="0"/>
    </xf>
    <xf numFmtId="0" fontId="6" fillId="6" borderId="1" applyAlignment="1" pivotButton="0" quotePrefix="0" xfId="0">
      <alignment horizontal="center" vertical="center" wrapText="1"/>
    </xf>
    <xf numFmtId="165" fontId="5" fillId="4" borderId="1" applyAlignment="1" applyProtection="1" pivotButton="0" quotePrefix="0" xfId="0">
      <alignment vertical="center" wrapText="1"/>
      <protection locked="0" hidden="0"/>
    </xf>
    <xf numFmtId="166" fontId="5" fillId="4" borderId="1" applyAlignment="1" applyProtection="1" pivotButton="0" quotePrefix="0" xfId="0">
      <alignment vertical="center" wrapText="1"/>
      <protection locked="0" hidden="0"/>
    </xf>
    <xf numFmtId="0" fontId="6" fillId="6" borderId="1" applyAlignment="1" pivotButton="0" quotePrefix="0" xfId="0">
      <alignment vertical="center" wrapText="1"/>
    </xf>
    <xf numFmtId="165" fontId="6" fillId="5" borderId="1" applyAlignment="1" pivotButton="0" quotePrefix="0" xfId="0">
      <alignment vertical="center" wrapText="1"/>
    </xf>
    <xf numFmtId="166" fontId="6" fillId="5" borderId="1" applyAlignment="1" pivotButton="0" quotePrefix="0" xfId="0">
      <alignment vertical="center" wrapText="1"/>
    </xf>
    <xf numFmtId="3" fontId="5" fillId="4" borderId="1" applyAlignment="1" applyProtection="1" pivotButton="0" quotePrefix="0" xfId="0">
      <alignment vertical="center" wrapText="1"/>
      <protection locked="0" hidden="0"/>
    </xf>
    <xf numFmtId="167" fontId="5" fillId="4" borderId="1" applyAlignment="1" applyProtection="1" pivotButton="0" quotePrefix="0" xfId="0">
      <alignment vertical="center" wrapText="1"/>
      <protection locked="0" hidden="0"/>
    </xf>
    <xf numFmtId="3" fontId="6" fillId="5" borderId="1" applyAlignment="1" pivotButton="0" quotePrefix="0" xfId="0">
      <alignment vertical="center" wrapText="1"/>
    </xf>
    <xf numFmtId="0" fontId="6" fillId="4" borderId="1" applyAlignment="1" applyProtection="1" pivotButton="0" quotePrefix="0" xfId="0">
      <alignment vertical="center" wrapText="1"/>
      <protection locked="0" hidden="0"/>
    </xf>
    <xf numFmtId="168" fontId="5" fillId="4" borderId="1" applyAlignment="1" applyProtection="1" pivotButton="0" quotePrefix="0" xfId="0">
      <alignment vertical="center" wrapText="1"/>
      <protection locked="0" hidden="0"/>
    </xf>
    <xf numFmtId="4" fontId="5" fillId="4" borderId="1" applyAlignment="1" applyProtection="1" pivotButton="0" quotePrefix="0" xfId="0">
      <alignment vertical="center" wrapText="1"/>
      <protection locked="0" hidden="0"/>
    </xf>
    <xf numFmtId="169" fontId="5" fillId="5" borderId="1" applyAlignment="1" pivotButton="0" quotePrefix="0" xfId="0">
      <alignment vertical="center" wrapText="1"/>
    </xf>
    <xf numFmtId="168" fontId="5" fillId="5" borderId="1" applyAlignment="1" pivotButton="0" quotePrefix="0" xfId="0">
      <alignment horizontal="center" vertical="center" wrapText="1"/>
    </xf>
    <xf numFmtId="167" fontId="5" fillId="5" borderId="1" applyAlignment="1" pivotButton="0" quotePrefix="0" xfId="0">
      <alignment horizontal="center" vertical="center" wrapText="1"/>
    </xf>
    <xf numFmtId="4" fontId="5" fillId="5" borderId="1" applyAlignment="1" pivotButton="0" quotePrefix="0" xfId="0">
      <alignment horizontal="center" vertical="center" wrapText="1"/>
    </xf>
    <xf numFmtId="10" fontId="6" fillId="5" borderId="1" applyAlignment="1" pivotButton="0" quotePrefix="0" xfId="0">
      <alignment vertical="center" wrapText="1"/>
    </xf>
    <xf numFmtId="0" fontId="5" fillId="5" borderId="1" applyAlignment="1" pivotButton="0" quotePrefix="0" xfId="0">
      <alignment vertical="center" wrapText="1"/>
    </xf>
    <xf numFmtId="166" fontId="5" fillId="5" borderId="1" applyAlignment="1" pivotButton="0" quotePrefix="0" xfId="0">
      <alignment vertical="center" wrapText="1"/>
    </xf>
    <xf numFmtId="0" fontId="8"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5" fillId="4" borderId="1" applyAlignment="1" applyProtection="1" pivotButton="0" quotePrefix="0" xfId="0">
      <alignment horizontal="center" vertical="center" wrapText="1"/>
      <protection locked="0" hidden="0"/>
    </xf>
    <xf numFmtId="9" fontId="5" fillId="5" borderId="1" applyAlignment="1" pivotButton="0" quotePrefix="0" xfId="0">
      <alignment horizontal="center" vertical="center" wrapText="1"/>
    </xf>
    <xf numFmtId="165" fontId="5" fillId="5" borderId="1" applyAlignment="1" pivotButton="0" quotePrefix="0" xfId="0">
      <alignment vertical="center" wrapText="1"/>
    </xf>
    <xf numFmtId="168" fontId="5" fillId="5" borderId="1" applyAlignment="1" pivotButton="0" quotePrefix="0" xfId="0">
      <alignment vertical="center" wrapText="1"/>
    </xf>
    <xf numFmtId="1" fontId="5" fillId="4" borderId="1" applyAlignment="1" applyProtection="1" pivotButton="0" quotePrefix="0" xfId="0">
      <alignment horizontal="center" vertical="center" wrapText="1"/>
      <protection locked="0" hidden="0"/>
    </xf>
    <xf numFmtId="170" fontId="5" fillId="5" borderId="1" applyAlignment="1" pivotButton="0" quotePrefix="0" xfId="0">
      <alignment vertical="center" wrapText="1"/>
    </xf>
    <xf numFmtId="171" fontId="5" fillId="5" borderId="1" applyAlignment="1" pivotButton="0" quotePrefix="0" xfId="0">
      <alignment vertical="center" wrapText="1"/>
    </xf>
    <xf numFmtId="171" fontId="6" fillId="5" borderId="1" applyAlignment="1" pivotButton="0" quotePrefix="0" xfId="0">
      <alignment vertical="center" wrapText="1"/>
    </xf>
    <xf numFmtId="0" fontId="5" fillId="5" borderId="1" applyAlignment="1" pivotButton="0" quotePrefix="0" xfId="0">
      <alignment horizontal="center" vertical="center" wrapText="1"/>
    </xf>
    <xf numFmtId="4" fontId="6" fillId="6" borderId="1" applyAlignment="1" pivotButton="0" quotePrefix="0" xfId="0">
      <alignment vertical="center" wrapText="1"/>
    </xf>
    <xf numFmtId="165" fontId="6" fillId="6" borderId="1" applyAlignment="1" pivotButton="0" quotePrefix="0" xfId="0">
      <alignment vertical="center" wrapText="1"/>
    </xf>
    <xf numFmtId="168" fontId="6" fillId="6" borderId="1" applyAlignment="1" pivotButton="0" quotePrefix="0" xfId="0">
      <alignment vertical="center" wrapText="1"/>
    </xf>
    <xf numFmtId="166" fontId="6" fillId="6" borderId="1" applyAlignment="1" pivotButton="0" quotePrefix="0" xfId="0">
      <alignment vertical="center" wrapText="1"/>
    </xf>
    <xf numFmtId="3" fontId="6" fillId="6" borderId="1" applyAlignment="1" pivotButton="0" quotePrefix="0" xfId="0">
      <alignment vertical="center" wrapText="1"/>
    </xf>
    <xf numFmtId="0" fontId="5" fillId="6" borderId="1" applyAlignment="1" pivotButton="0" quotePrefix="0" xfId="0">
      <alignment vertical="center" wrapText="1"/>
    </xf>
    <xf numFmtId="0" fontId="6" fillId="5" borderId="1" applyAlignment="1" pivotButton="0" quotePrefix="0" xfId="0">
      <alignment vertical="center" wrapText="1"/>
    </xf>
    <xf numFmtId="0" fontId="5" fillId="0" borderId="0" applyAlignment="1" pivotButton="0" quotePrefix="0" xfId="0">
      <alignment vertical="center" wrapText="1"/>
    </xf>
    <xf numFmtId="4" fontId="6" fillId="5" borderId="1" applyAlignment="1" pivotButton="0" quotePrefix="0" xfId="0">
      <alignment horizontal="center" vertical="center" wrapText="1"/>
    </xf>
    <xf numFmtId="167" fontId="6" fillId="5" borderId="1" applyAlignment="1" pivotButton="0" quotePrefix="0" xfId="0">
      <alignment horizontal="center" vertical="center" wrapText="1"/>
    </xf>
    <xf numFmtId="1" fontId="6" fillId="5" borderId="1" applyAlignment="1" pivotButton="0" quotePrefix="0" xfId="0">
      <alignment horizontal="center" vertical="center" wrapText="1"/>
    </xf>
    <xf numFmtId="9" fontId="6" fillId="5" borderId="1" applyAlignment="1" pivotButton="0" quotePrefix="0" xfId="0">
      <alignment horizontal="center" vertical="center" wrapText="1"/>
    </xf>
    <xf numFmtId="1" fontId="5" fillId="0" borderId="1" applyAlignment="1" pivotButton="0" quotePrefix="0" xfId="0">
      <alignment horizontal="center" vertical="center" wrapText="1"/>
    </xf>
    <xf numFmtId="9" fontId="5" fillId="0" borderId="1" applyAlignment="1" pivotButton="0" quotePrefix="0" xfId="0">
      <alignment horizontal="center" vertical="center" wrapText="1"/>
    </xf>
    <xf numFmtId="0" fontId="2" fillId="0" borderId="0" applyAlignment="1" pivotButton="0" quotePrefix="0" xfId="0">
      <alignment vertical="center" wrapText="1"/>
    </xf>
    <xf numFmtId="0" fontId="4" fillId="2" borderId="1" applyAlignment="1" pivotButton="0" quotePrefix="0" xfId="0">
      <alignment horizontal="center" vertical="center" wrapText="1"/>
    </xf>
    <xf numFmtId="0" fontId="2" fillId="0" borderId="0" applyAlignment="1" pivotButton="0" quotePrefix="0" xfId="0">
      <alignment vertical="top" wrapText="1"/>
    </xf>
  </cellXfs>
  <cellStyles count="1">
    <cellStyle name="Normal" xfId="0" builtinId="0" hidden="0"/>
  </cellStyles>
  <dxfs count="1">
    <dxf>
      <font>
        <b val="1"/>
      </font>
      <fill>
        <patternFill patternType="solid">
          <fgColor rgb="00FFE699"/>
          <b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ausgeld-umlegen.de/heizkostenabrechnung-erstellen/" TargetMode="External" Id="rId1" /></Relationships>
</file>

<file path=xl/worksheets/_rels/sheet2.xml.rels><Relationships xmlns="http://schemas.openxmlformats.org/package/2006/relationships"><Relationship Type="http://schemas.openxmlformats.org/officeDocument/2006/relationships/hyperlink" Target="https://hausgeld-umlegen.de/heizkostenabrechnung-erstellen/" TargetMode="External" Id="rId1" /></Relationships>
</file>

<file path=xl/worksheets/_rels/sheet4.xml.rels><Relationships xmlns="http://schemas.openxmlformats.org/package/2006/relationships"><Relationship Type="http://schemas.openxmlformats.org/officeDocument/2006/relationships/hyperlink" Target="https://hausgeld-umlegen.de/heizkostenabrechnung-erstellen/" TargetMode="External" Id="rId1" /></Relationships>
</file>

<file path=xl/worksheets/_rels/sheet5.xml.rels><Relationships xmlns="http://schemas.openxmlformats.org/package/2006/relationships"><Relationship Type="http://schemas.openxmlformats.org/officeDocument/2006/relationships/hyperlink" Target="https://hausgeld-umlegen.de/heizkostenabrechnung-erstellen/" TargetMode="External" Id="rId1"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6" customWidth="1" min="1" max="1"/>
    <col width="34" customWidth="1" min="2" max="2"/>
    <col width="115" customWidth="1" min="3" max="3"/>
  </cols>
  <sheetData>
    <row r="1" ht="24" customHeight="1">
      <c r="A1" s="1" t="inlineStr">
        <is>
          <t>Heizkostenabrechnung: Anleitung zur Vorlage</t>
        </is>
      </c>
    </row>
    <row r="2">
      <c r="A2" s="2" t="inlineStr">
        <is>
          <t>Rechenhilfe für Häuser mit zentraler Heizung und bis zu sechs Nutzeinheiten. Allgemeine Information, keine Rechtsberatung.</t>
        </is>
      </c>
    </row>
    <row r="3">
      <c r="A3" s="3" t="inlineStr">
        <is>
          <t>Fertige PDF-Abrechnung für jede Mietpartei: Werkzeug auf hausgeld-umlegen.de/heizkostenabrechnung-erstellen/ (Berechnung kostenlos, PDF gegen Gebühr)</t>
        </is>
      </c>
    </row>
    <row r="5">
      <c r="A5" s="4" t="inlineStr">
        <is>
          <t>Nr.</t>
        </is>
      </c>
      <c r="B5" s="4" t="inlineStr">
        <is>
          <t>Schritt</t>
        </is>
      </c>
      <c r="C5" s="4" t="inlineStr">
        <is>
          <t>Was Sie tun</t>
        </is>
      </c>
    </row>
    <row r="6" ht="77.5" customHeight="1">
      <c r="A6" s="5" t="n">
        <v>1</v>
      </c>
      <c r="B6" s="6" t="inlineStr">
        <is>
          <t>Wofür die Vorlage gedacht ist</t>
        </is>
      </c>
      <c r="C6" s="7" t="inlineStr">
        <is>
          <t>Die Vorlage rechnet die Heizkosten eines Hauses mit bis zu sechs Nutzeinheiten (zum Beispiel Zweifamilienhaus oder kleines Mehrfamilienhaus) mit zentraler Heizung ab. Voraussetzung sind abgelesene Heizkostenverteiler oder Wärmezähler und, wenn die Anlage auch das Warmwasser erwärmt, die Warmwassermenge in Kubikmetern. Sie ist eine Rechenhilfe und allgemeine Information, keine Rechtsberatung. Gelb hinterlegte Zellen sind Eingabefelder, graue Zellen enthalten Formeln. Der Blattschutz ist ohne Passwort gesetzt (Excel: Überprüfen &gt; Blattschutz aufheben).</t>
        </is>
      </c>
    </row>
    <row r="7" ht="46.5" customHeight="1">
      <c r="A7" s="5" t="n">
        <v>2</v>
      </c>
      <c r="B7" s="6" t="inlineStr">
        <is>
          <t>Blatt "Kosten": Zeitraum und Anlage</t>
        </is>
      </c>
      <c r="C7" s="7" t="inlineStr">
        <is>
          <t>Tragen Sie den Abrechnungszeitraum (höchstens zwölf Monate) ein und wählen Sie, ob dieselbe Anlage auch das Warmwasser erwärmt. Wärmt eine eigene Anlage das Warmwasser, lässt sich das mit dieser Vorlage nicht abbilden. Nutzen Sie dann das Werkzeug.</t>
        </is>
      </c>
    </row>
    <row r="8" ht="93" customHeight="1">
      <c r="A8" s="5" t="n">
        <v>3</v>
      </c>
      <c r="B8" s="6" t="inlineStr">
        <is>
          <t>Blatt "Kosten": Brennstoff</t>
        </is>
      </c>
      <c r="C8" s="7" t="inlineStr">
        <is>
          <t>Heizöl, Pellets und andere gelagerte Brennstoffe: Tragen Sie Anfangsbestand, Zukäufe und Endbestand mit Menge und Wert ein. Verbraucht ist Anfangsbestand plus Zukäufe minus Endbestand. Gas und Fernwärme: Tragen Sie die verbrauchten kWh und den Rechnungsbetrag für den Abrechnungszeitraum ein. Die CO2-Kosten sind im Rechnungsbetrag enthalten. Tragen Sie sie zusätzlich auf dem Blatt "CO2-Kosten" ein. Für Heizöl und ähnliche Brennstoffe brauchen Sie den Heizwert in kWh je Einheit (Heizöl 10 kWh je Liter, Pellets 5 kWh je kg, sofern die Rechnung keinen anderen Wert nennt).</t>
        </is>
      </c>
    </row>
    <row r="9" ht="77.5" customHeight="1">
      <c r="A9" s="5" t="n">
        <v>4</v>
      </c>
      <c r="B9" s="6" t="inlineStr">
        <is>
          <t>Blatt "Kosten": weitere Kosten</t>
        </is>
      </c>
      <c r="C9" s="7" t="inlineStr">
        <is>
          <t>Eingetragen werden nur Kosten, die § 7 Abs. 2 HeizkostenV nennt: Betriebsstrom, Wartung und Bedienung, Messungen nach dem Bundes-Immissionsschutzgesetz und Prüfung der Abgasanlage, Miete und Eichung der Messgeräte, Ablesung und Abrechnung, Reinigung. Reparaturen und die Anschaffung einer neuen Anlage gehören nicht dazu. Tragen Sie Kehrgebühren des Schornsteinfegers nur dort ein, wo sie nicht schon in Ihrer übrigen Betriebskostenabrechnung stehen. Doppelt erfasste Kosten sind der häufigste Fehler.</t>
        </is>
      </c>
    </row>
    <row r="10" ht="108.5" customHeight="1">
      <c r="A10" s="5" t="n">
        <v>5</v>
      </c>
      <c r="B10" s="6" t="inlineStr">
        <is>
          <t>Blatt "Kosten": Warmwasser</t>
        </is>
      </c>
      <c r="C10" s="7" t="inlineStr">
        <is>
          <t>Bei einer verbundenen Anlage trennt die Vorlage zuerst die Kosten für Warmwasser ab (§ 9 HeizkostenV). Die Wärmemenge für Warmwasser ist nach der Verordnung mit einem Wärmezähler zu messen. Nur wenn das unzumutbar aufwendig ist, gilt die Formel Q = 2,5 × V × (tw − 10) mit der gemessenen Warmwassermenge V in m³ und der mittleren Temperatur tw (ohne Eintrag rechnet die Vorlage mit 60 °C). Je nach Energieträger wird Q korrigiert (Erdgas brennwertbezogen mal 1,11, Fernwärme geteilt durch 1,15, monovalente Wärmepumpe mal 0,30). Q geteilt durch den gesamten Energieverbrauch ergibt den Anteil des Warmwassers. Die Kosten des Kaltwassers für die Warmwasserbereitung tragen Sie getrennt ein, sie gehören vollständig zum Warmwasser (§ 8 Abs. 2).</t>
        </is>
      </c>
    </row>
    <row r="11" ht="77.5" customHeight="1">
      <c r="A11" s="5" t="n">
        <v>6</v>
      </c>
      <c r="B11" s="6" t="inlineStr">
        <is>
          <t>Blatt "Verteilung": Schlüssel und Verbrauch</t>
        </is>
      </c>
      <c r="C11" s="7" t="inlineStr">
        <is>
          <t>Wählen Sie, wie viel Prozent nach Verbrauch und wie viel nach Wohnfläche verteilt werden (§§ 7, 8 HeizkostenV: 50 bis 70 Prozent nach Verbrauch). Die Wahl liegt bei Ihnen, aber Sie haben den Maßstab meist schon früher festgelegt. Ändern dürfen Sie ihn nur zum Beginn eines Abrechnungszeitraums (§ 6 Abs. 4). In bestimmten Altbauten mit Öl- oder Gasheizung sind 70 Prozent Pflicht (§ 7 Abs. 1 Satz 2). Tragen Sie je Zeile die Wohnfläche, die Tage und den Verbrauch ein. Bei Heizkostenverteilern sind das die bewerteten Einheiten, bei Wärmezählern kWh.</t>
        </is>
      </c>
    </row>
    <row r="12" ht="93" customHeight="1">
      <c r="A12" s="5" t="n">
        <v>7</v>
      </c>
      <c r="B12" s="6" t="inlineStr">
        <is>
          <t>Blatt "Verteilung": Zeilen, Leerstand, Eigennutzung</t>
        </is>
      </c>
      <c r="C12" s="7" t="inlineStr">
        <is>
          <t>Jede Zeile steht für eine Nutzung einer Wohnung. Bei einem Mieterwechsel tragen Sie zwei Zeilen mit derselben Wohnfläche ein, jede mit ihren Tagen und dem abgelesenen Verbrauch (Zwischenablesung). Wohnt der Vermieter selbst im Haus oder steht eine Wohnung leer, tragen Sie diese Zeilen als "Eigennutzung" oder "Leerstand" ein. Die Kosten dieser Zeilen trägt der Vermieter. Die Tage aller Zeilen einer Wohnung müssen zusammen den Abrechnungszeitraum ergeben. Die Vorlage warnt, wenn die Tage zu einer Wohnfläche nicht zum Abrechnungszeitraum passen. Haben zwei Wohnungen dieselbe Wohnfläche, kann sie das nur eingeschränkt prüfen.</t>
        </is>
      </c>
    </row>
    <row r="13" ht="77.5" customHeight="1">
      <c r="A13" s="5" t="n">
        <v>8</v>
      </c>
      <c r="B13" s="6" t="inlineStr">
        <is>
          <t>Blatt "CO2-Kosten"</t>
        </is>
      </c>
      <c r="C13" s="7" t="inlineStr">
        <is>
          <t>Bei Gas, Heizöl, Flüssiggas und Fernwärme teilen sich Vermieter und Mieter die CO2-Kosten nach dem Kohlendioxidkostenaufteilungsgesetz. Tragen Sie die CO2-Kosten und die CO2-Menge in kg aus Ihrer Brennstoffrechnung und die Wohnfläche des Hauses ein. Die Vorlage berechnet den Ausstoß je m² und Jahr, ordnet die Stufe nach der Anlage zum Gesetz zu und verteilt den Vermieteranteil auf die Mietparteien. Bei einer Wärmepumpe oder Strom fallen keine CO2-Kosten nach diesem Gesetz an. Wählen Sie dann "Nein".</t>
        </is>
      </c>
    </row>
    <row r="14" ht="62" customHeight="1">
      <c r="A14" s="5" t="n">
        <v>9</v>
      </c>
      <c r="B14" s="6" t="inlineStr">
        <is>
          <t>Ergebnis ablesen</t>
        </is>
      </c>
      <c r="C14" s="7" t="inlineStr">
        <is>
          <t>Auf dem Blatt "Verteilung" stehen je Mietpartei Heizkosten, Warmwasserkosten, die Entlastung durch den Vermieteranteil der CO2-Kosten, die Summe, Ihre Vorauszahlungen und die Nachzahlung oder das Guthaben. Tragen Sie die tatsächlich gezahlten Vorauszahlungen ein, nicht den Sollbetrag. Drucken Sie das Blatt aus oder speichern Sie es als PDF. Eine vollständige Abrechnung für den Mieter braucht zusätzlich die Angaben nach § 6a HeizkostenV.</t>
        </is>
      </c>
    </row>
    <row r="15" ht="62" customHeight="1">
      <c r="A15" s="5" t="n">
        <v>10</v>
      </c>
      <c r="B15" s="6" t="inlineStr">
        <is>
          <t>Was die Vorlage nicht kann</t>
        </is>
      </c>
      <c r="C15" s="7" t="inlineStr">
        <is>
          <t>Nicht abgebildet sind geschätzte Verbrauchswerte (§ 9a), Nutzerwechsel ohne Zwischenablesung (§ 9b Abs. 3), getrennte Anlagen für Heizung und Warmwasser, Nichtwohngebäude und die Sonderfälle in § 9 CO2KostAufG. Auch die Informationen nach § 6a (Energieträger, Steuern, Vergleich mit dem Vorjahr, Verbraucherstellen) und den Vergleich mit dem Durchschnittsnutzer enthält sie nicht. Das Werkzeug auf hausgeld-umlegen.de fasst diese Angaben zusammen.</t>
        </is>
      </c>
    </row>
    <row r="16" ht="34" customHeight="1">
      <c r="A16" s="5" t="n">
        <v>11</v>
      </c>
      <c r="B16" s="6" t="inlineStr">
        <is>
          <t>Frist</t>
        </is>
      </c>
      <c r="C16" s="7" t="inlineStr">
        <is>
          <t>Die Abrechnung muss dem Mieter spätestens bis zum Ablauf des zwölften Monats nach dem Ende des Abrechnungszeitraums zugehen (§ 556 Abs. 3 Satz 2 BGB). Für das Jahr 2025 ist das der 31.12.2026.</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A3" r:id="rId1"/>
  </hyperlinks>
  <pageMargins left="0.5" right="0.5" top="0.6" bottom="0.6" header="0.3" footer="0.3"/>
  <pageSetup orientation="landscape" paperSize="9" fitToHeight="0" fitToWidth="1"/>
  <headerFooter>
    <oddHeader/>
    <oddFooter>&amp;CSeite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1"/>
  <sheetViews>
    <sheetView showGridLines="0" workbookViewId="0">
      <selection activeCell="A1" sqref="A1"/>
    </sheetView>
  </sheetViews>
  <sheetFormatPr baseColWidth="8" defaultRowHeight="15"/>
  <cols>
    <col width="6" customWidth="1" min="1" max="1"/>
    <col width="62" customWidth="1" min="2" max="2"/>
    <col width="24" customWidth="1" min="3" max="3"/>
    <col width="24" customWidth="1" min="4" max="4"/>
    <col width="62" customWidth="1" min="5" max="5"/>
  </cols>
  <sheetData>
    <row r="1" ht="24" customHeight="1">
      <c r="A1" s="1" t="inlineStr">
        <is>
          <t>Heizkostenabrechnung: Kosten</t>
        </is>
      </c>
    </row>
    <row r="2">
      <c r="A2" s="2" t="inlineStr">
        <is>
          <t>Kosten des Abrechnungszeitraums und Aufteilung auf Heizung und Warmwasser (§§ 7 bis 9 HeizkostenV)</t>
        </is>
      </c>
    </row>
    <row r="3">
      <c r="A3" s="3" t="inlineStr">
        <is>
          <t>Fertige PDF-Abrechnung für jede Mietpartei: Werkzeug auf hausgeld-umlegen.de/heizkostenabrechnung-erstellen/ (Berechnung kostenlos, PDF gegen Gebühr)</t>
        </is>
      </c>
    </row>
    <row r="4" ht="32" customHeight="1">
      <c r="A4" s="8" t="inlineStr">
        <is>
          <t>BEISPIEL: Die Zellen enthalten Beispielwerte für ein Zweifamilienhaus (2 Wohnungen, Erdgas, Abrechnungsjahr 2025). Überschreiben Sie die gelb hinterlegten Zellen mit Ihren Zahlen.</t>
        </is>
      </c>
    </row>
    <row r="6" ht="22" customHeight="1">
      <c r="A6" s="9" t="inlineStr">
        <is>
          <t>1. Abrechnungszeitraum und Anlage</t>
        </is>
      </c>
      <c r="B6" s="9" t="n"/>
      <c r="C6" s="9" t="n"/>
      <c r="D6" s="9" t="n"/>
      <c r="E6" s="9" t="n"/>
    </row>
    <row r="7">
      <c r="A7" s="10" t="inlineStr">
        <is>
          <t>1.1</t>
        </is>
      </c>
      <c r="B7" s="11" t="inlineStr">
        <is>
          <t>Abrechnungszeitraum (von, bis)</t>
        </is>
      </c>
      <c r="C7" s="12" t="n">
        <v>45658</v>
      </c>
      <c r="D7" s="12" t="n">
        <v>46022</v>
      </c>
      <c r="E7" s="13" t="inlineStr">
        <is>
          <t>Höchstens zwölf Monate, meist 01.01. bis 31.12.</t>
        </is>
      </c>
    </row>
    <row r="8">
      <c r="A8" s="10" t="inlineStr">
        <is>
          <t>1.2</t>
        </is>
      </c>
      <c r="B8" s="11" t="inlineStr">
        <is>
          <t>Tage im Abrechnungszeitraum</t>
        </is>
      </c>
      <c r="C8" s="14">
        <f>IF(AND(ISNUMBER(C7),ISNUMBER(D7)),IF(D7&gt;=C7,D7-C7+1,0),0)</f>
        <v/>
      </c>
      <c r="D8" s="15" t="n"/>
      <c r="E8" s="13" t="n"/>
    </row>
    <row r="9" ht="46" customHeight="1">
      <c r="A9" s="10" t="inlineStr">
        <is>
          <t>1.3</t>
        </is>
      </c>
      <c r="B9" s="11" t="inlineStr">
        <is>
          <t>Anlage</t>
        </is>
      </c>
      <c r="C9" s="16" t="inlineStr">
        <is>
          <t>Heizung und Warmwasser aus einer Anlage (verbundene Anlage, § 9)</t>
        </is>
      </c>
      <c r="D9" s="16" t="n"/>
      <c r="E9" s="13" t="inlineStr">
        <is>
          <t>Eine Anlage für Heizung und Warmwasser oder nur Heizung</t>
        </is>
      </c>
    </row>
    <row r="11" ht="22" customHeight="1">
      <c r="A11" s="9" t="inlineStr">
        <is>
          <t>2. Brennstoff: Anfangsbestand + Zukäufe − Endbestand, oder Gas/Fernwärme laut Rechnung</t>
        </is>
      </c>
      <c r="B11" s="9" t="n"/>
      <c r="C11" s="9" t="n"/>
      <c r="D11" s="9" t="n"/>
      <c r="E11" s="9" t="n"/>
    </row>
    <row r="12">
      <c r="A12" s="15" t="n"/>
      <c r="B12" s="15" t="n"/>
      <c r="C12" s="17" t="inlineStr">
        <is>
          <t>Menge (Liter, kg, m³)</t>
        </is>
      </c>
      <c r="D12" s="17" t="inlineStr">
        <is>
          <t>Wert in €</t>
        </is>
      </c>
      <c r="E12" s="15" t="n"/>
    </row>
    <row r="13">
      <c r="A13" s="10" t="inlineStr">
        <is>
          <t>2.1</t>
        </is>
      </c>
      <c r="B13" s="11" t="inlineStr">
        <is>
          <t>Anfangsbestand (Tank, Lager) zu Beginn des Zeitraums</t>
        </is>
      </c>
      <c r="C13" s="18" t="n"/>
      <c r="D13" s="19" t="n"/>
      <c r="E13" s="13" t="inlineStr">
        <is>
          <t>Wert: Menge mal Preis laut letzter Lieferung</t>
        </is>
      </c>
    </row>
    <row r="14">
      <c r="A14" s="10" t="inlineStr">
        <is>
          <t>2.2</t>
        </is>
      </c>
      <c r="B14" s="11" t="inlineStr">
        <is>
          <t>Zukäufe im Zeitraum einschließlich Lieferkosten</t>
        </is>
      </c>
      <c r="C14" s="18" t="n"/>
      <c r="D14" s="19" t="n"/>
      <c r="E14" s="13" t="inlineStr">
        <is>
          <t>Summe der Lieferrechnungen</t>
        </is>
      </c>
    </row>
    <row r="15">
      <c r="A15" s="10" t="inlineStr">
        <is>
          <t>2.3</t>
        </is>
      </c>
      <c r="B15" s="11" t="inlineStr">
        <is>
          <t>Endbestand am Ende des Zeitraums</t>
        </is>
      </c>
      <c r="C15" s="18" t="n"/>
      <c r="D15" s="19" t="n"/>
      <c r="E15" s="13" t="inlineStr">
        <is>
          <t>Wert: Menge mal Preis laut letzter Lieferung</t>
        </is>
      </c>
    </row>
    <row r="16">
      <c r="A16" s="10" t="inlineStr">
        <is>
          <t>2.4</t>
        </is>
      </c>
      <c r="B16" s="20" t="inlineStr">
        <is>
          <t>Verbrauch laut Bestandsrechnung</t>
        </is>
      </c>
      <c r="C16" s="21">
        <f>N(C13)+N(C14)-N(C15)</f>
        <v/>
      </c>
      <c r="D16" s="22">
        <f>N(D13)+N(D14)-N(D15)</f>
        <v/>
      </c>
      <c r="E16" s="13" t="inlineStr">
        <is>
          <t>Nur bei gelagerten Brennstoffen (Heizöl, Pellets, Holz)</t>
        </is>
      </c>
    </row>
    <row r="17">
      <c r="A17" s="10" t="inlineStr">
        <is>
          <t>2.5</t>
        </is>
      </c>
      <c r="B17" s="11" t="inlineStr">
        <is>
          <t>Gas, Fernwärme, Strom laut Jahresrechnung: kWh und Betrag (mit CO2-Kosten)</t>
        </is>
      </c>
      <c r="C17" s="23" t="n">
        <v>30000</v>
      </c>
      <c r="D17" s="19" t="n">
        <v>3150</v>
      </c>
      <c r="E17" s="13" t="inlineStr">
        <is>
          <t>Spalte "Menge" hier in kWh</t>
        </is>
      </c>
    </row>
    <row r="18" ht="32" customHeight="1">
      <c r="A18" s="10" t="inlineStr">
        <is>
          <t>2.6</t>
        </is>
      </c>
      <c r="B18" s="11" t="inlineStr">
        <is>
          <t>Heizwert Hi in kWh je Einheit der Menge in 2.4</t>
        </is>
      </c>
      <c r="C18" s="24" t="n">
        <v>10</v>
      </c>
      <c r="D18" s="15" t="n"/>
      <c r="E18" s="13" t="inlineStr">
        <is>
          <t>Heizöl EL 10 kWh/l, Flüssiggas 13 kWh/kg, Pellets 5 kWh/kg, Holz 4,1 kWh/kg (§ 9 Abs. 3), Rechnungswert hat Vorrang</t>
        </is>
      </c>
    </row>
    <row r="19">
      <c r="A19" s="10" t="inlineStr">
        <is>
          <t>2.7</t>
        </is>
      </c>
      <c r="B19" s="20" t="inlineStr">
        <is>
          <t>Brennstoffkosten gesamt</t>
        </is>
      </c>
      <c r="C19" s="15" t="n"/>
      <c r="D19" s="22">
        <f>D16+N(D17)</f>
        <v/>
      </c>
      <c r="E19" s="15" t="n"/>
    </row>
    <row r="20">
      <c r="A20" s="10" t="inlineStr">
        <is>
          <t>2.8</t>
        </is>
      </c>
      <c r="B20" s="20" t="inlineStr">
        <is>
          <t>Gesamter Energieverbrauch der Anlage in kWh</t>
        </is>
      </c>
      <c r="C20" s="25">
        <f>N(C17)+C16*N(C18)</f>
        <v/>
      </c>
      <c r="D20" s="15" t="n"/>
      <c r="E20" s="13" t="inlineStr">
        <is>
          <t>kWh laut Rechnung plus Bestandsverbrauch mal Heizwert</t>
        </is>
      </c>
    </row>
    <row r="21" ht="32" customHeight="1">
      <c r="A21" s="10" t="inlineStr">
        <is>
          <t>2.9</t>
        </is>
      </c>
      <c r="B21" s="11" t="inlineStr">
        <is>
          <t>Korrektur der Wärmemenge für Warmwasser (§ 9 Abs. 2 Satz 5)</t>
        </is>
      </c>
      <c r="C21" s="16" t="inlineStr">
        <is>
          <t>Erdgas, brennwertbezogen abgerechnet (Q × 1,11)</t>
        </is>
      </c>
      <c r="D21" s="16" t="n"/>
      <c r="E21" s="13" t="inlineStr">
        <is>
          <t>Gilt nur für Formel und Pauschalwert, nicht für gemessene Wärmemengen</t>
        </is>
      </c>
    </row>
    <row r="23" ht="22" customHeight="1">
      <c r="A23" s="9" t="inlineStr">
        <is>
          <t>3. Weitere Kosten des Betriebs nach § 7 Abs. 2 HeizkostenV</t>
        </is>
      </c>
      <c r="B23" s="9" t="n"/>
      <c r="C23" s="9" t="n"/>
      <c r="D23" s="9" t="n"/>
      <c r="E23" s="9" t="n"/>
    </row>
    <row r="24" ht="32" customHeight="1">
      <c r="A24" s="10" t="inlineStr">
        <is>
          <t>3.1</t>
        </is>
      </c>
      <c r="B24" s="11" t="inlineStr">
        <is>
          <t>Betriebsstrom (Brenner, Umwälzpumpen)</t>
        </is>
      </c>
      <c r="C24" s="15" t="n"/>
      <c r="D24" s="19" t="n">
        <v>120</v>
      </c>
      <c r="E24" s="13" t="inlineStr"/>
    </row>
    <row r="25" ht="32" customHeight="1">
      <c r="A25" s="10" t="inlineStr">
        <is>
          <t>3.2</t>
        </is>
      </c>
      <c r="B25" s="11" t="inlineStr">
        <is>
          <t>Wartung, Bedienung, Überwachung, Pflege, Einstellung durch eine Fachkraft</t>
        </is>
      </c>
      <c r="C25" s="15" t="n"/>
      <c r="D25" s="19" t="n">
        <v>185</v>
      </c>
      <c r="E25" s="13" t="inlineStr">
        <is>
          <t>Keine Reparaturen</t>
        </is>
      </c>
    </row>
    <row r="26" ht="32" customHeight="1">
      <c r="A26" s="10" t="inlineStr">
        <is>
          <t>3.3</t>
        </is>
      </c>
      <c r="B26" s="11" t="inlineStr">
        <is>
          <t>Schornsteinfeger: Immissionsmessung und Prüfung der Abgasanlage</t>
        </is>
      </c>
      <c r="C26" s="15" t="n"/>
      <c r="D26" s="19" t="n">
        <v>78</v>
      </c>
      <c r="E26" s="13" t="inlineStr">
        <is>
          <t>Kehrgebühren nur, wenn nicht bereits in der Betriebskostenabrechnung</t>
        </is>
      </c>
    </row>
    <row r="27" ht="32" customHeight="1">
      <c r="A27" s="10" t="inlineStr">
        <is>
          <t>3.4</t>
        </is>
      </c>
      <c r="B27" s="11" t="inlineStr">
        <is>
          <t>Miete und Eichung der Erfassungsgeräte (Heizkostenverteiler, Zähler)</t>
        </is>
      </c>
      <c r="C27" s="15" t="n"/>
      <c r="D27" s="19" t="n">
        <v>142</v>
      </c>
      <c r="E27" s="13" t="inlineStr"/>
    </row>
    <row r="28" ht="32" customHeight="1">
      <c r="A28" s="10" t="inlineStr">
        <is>
          <t>3.5</t>
        </is>
      </c>
      <c r="B28" s="11" t="inlineStr">
        <is>
          <t>Ablesung, Berechnung und Aufteilung (Messdienst), Informationen nach § 6a</t>
        </is>
      </c>
      <c r="C28" s="15" t="n"/>
      <c r="D28" s="19" t="n">
        <v>96</v>
      </c>
      <c r="E28" s="13" t="inlineStr"/>
    </row>
    <row r="29" ht="32" customHeight="1">
      <c r="A29" s="10" t="inlineStr">
        <is>
          <t>3.6</t>
        </is>
      </c>
      <c r="B29" s="11" t="inlineStr">
        <is>
          <t>Reinigung der Anlage und des Betriebsraums</t>
        </is>
      </c>
      <c r="C29" s="15" t="n"/>
      <c r="D29" s="19" t="n"/>
      <c r="E29" s="13" t="inlineStr"/>
    </row>
    <row r="30" ht="32" customHeight="1">
      <c r="A30" s="10" t="inlineStr">
        <is>
          <t>3.7</t>
        </is>
      </c>
      <c r="B30" s="26" t="inlineStr">
        <is>
          <t>Sonstige Kosten nach § 7 Abs. 2 (Bezeichnung überschreiben)</t>
        </is>
      </c>
      <c r="C30" s="15" t="n"/>
      <c r="D30" s="19" t="n"/>
      <c r="E30" s="13" t="inlineStr">
        <is>
          <t>Nur, was in § 7 Abs. 2 steht</t>
        </is>
      </c>
    </row>
    <row r="31">
      <c r="A31" s="10" t="inlineStr">
        <is>
          <t>3.8</t>
        </is>
      </c>
      <c r="B31" s="20" t="inlineStr">
        <is>
          <t>Summe weitere Kosten</t>
        </is>
      </c>
      <c r="C31" s="15" t="n"/>
      <c r="D31" s="22">
        <f>SUM(D24:D30)</f>
        <v/>
      </c>
      <c r="E31" s="15" t="n"/>
    </row>
    <row r="33" ht="22" customHeight="1">
      <c r="A33" s="9" t="inlineStr">
        <is>
          <t>4. Warmwasser: Anteil an den gemeinsamen Kosten (§ 9 HeizkostenV), Wasserversorgung (§ 8 Abs. 2)</t>
        </is>
      </c>
      <c r="B33" s="9" t="n"/>
      <c r="C33" s="9" t="n"/>
      <c r="D33" s="9" t="n"/>
      <c r="E33" s="9" t="n"/>
    </row>
    <row r="34" ht="32" customHeight="1">
      <c r="A34" s="10" t="inlineStr">
        <is>
          <t>4.1</t>
        </is>
      </c>
      <c r="B34" s="11" t="inlineStr">
        <is>
          <t>Kosten der Wasserversorgung für die Warmwasseranlage (Kaltwasser, Zähler)</t>
        </is>
      </c>
      <c r="C34" s="15" t="n"/>
      <c r="D34" s="19" t="n">
        <v>312</v>
      </c>
      <c r="E34" s="13" t="inlineStr">
        <is>
          <t>Nur, wenn nicht gesondert in der Wasserabrechnung umgelegt</t>
        </is>
      </c>
    </row>
    <row r="35" ht="46" customHeight="1">
      <c r="A35" s="10" t="inlineStr">
        <is>
          <t>4.2</t>
        </is>
      </c>
      <c r="B35" s="11" t="inlineStr">
        <is>
          <t>Wie wird die Wärmemenge für Warmwasser (Q) bestimmt?</t>
        </is>
      </c>
      <c r="C35" s="16" t="inlineStr">
        <is>
          <t>Formel mit gemessener Warmwassermenge (Q = 2,5 × V × (tw − 10))</t>
        </is>
      </c>
      <c r="D35" s="16" t="n"/>
      <c r="E35" s="13" t="inlineStr">
        <is>
          <t>Nach der Verordnung ist Q grundsätzlich mit einem Wärmezähler zu messen</t>
        </is>
      </c>
    </row>
    <row r="36">
      <c r="A36" s="10" t="inlineStr">
        <is>
          <t>4.3</t>
        </is>
      </c>
      <c r="B36" s="11" t="inlineStr">
        <is>
          <t>Warmwassermenge V in m³ (leer: Summe aus dem Blatt Verteilung)</t>
        </is>
      </c>
      <c r="C36" s="27" t="n"/>
      <c r="D36" s="15" t="n"/>
      <c r="E36" s="13" t="inlineStr">
        <is>
          <t>Verwendet: siehe Zeile 4.8</t>
        </is>
      </c>
    </row>
    <row r="37">
      <c r="A37" s="10" t="inlineStr">
        <is>
          <t>4.4</t>
        </is>
      </c>
      <c r="B37" s="11" t="inlineStr">
        <is>
          <t>Mittlere Warmwassertemperatur tw in °C (leer: 60 °C)</t>
        </is>
      </c>
      <c r="C37" s="24" t="n">
        <v>60</v>
      </c>
      <c r="D37" s="15" t="n"/>
      <c r="E37" s="13" t="inlineStr">
        <is>
          <t>Gemessene oder geschätzte mittlere Temperatur</t>
        </is>
      </c>
    </row>
    <row r="38">
      <c r="A38" s="10" t="inlineStr">
        <is>
          <t>4.5</t>
        </is>
      </c>
      <c r="B38" s="11" t="inlineStr">
        <is>
          <t>Gemessene Wärmemenge Warmwasser in kWh (nur bei Wärmezähler)</t>
        </is>
      </c>
      <c r="C38" s="18" t="n"/>
      <c r="D38" s="15" t="n"/>
      <c r="E38" s="13" t="inlineStr">
        <is>
          <t>Messwert des Wärmezählers im Warmwasserkreis</t>
        </is>
      </c>
    </row>
    <row r="39" ht="32" customHeight="1">
      <c r="A39" s="10" t="inlineStr">
        <is>
          <t>4.6</t>
        </is>
      </c>
      <c r="B39" s="11" t="inlineStr">
        <is>
          <t>Versorgte Fläche in m² (nur Pauschalwert; leer: Summe aus dem Blatt Verteilung)</t>
        </is>
      </c>
      <c r="C39" s="28" t="n"/>
      <c r="D39" s="15" t="n"/>
      <c r="E39" s="15" t="n"/>
    </row>
    <row r="40">
      <c r="A40" s="10" t="inlineStr">
        <is>
          <t>4.7</t>
        </is>
      </c>
      <c r="B40" s="11" t="inlineStr">
        <is>
          <t>Korrekturfaktor aus 2.9</t>
        </is>
      </c>
      <c r="C40" s="29">
        <f>IF(LEFT(C21,5)="Erdga",1.11,IF(LEFT(C21,5)="Fernw",1/1.15,IF(LEFT(C21,5)="monov",0.3,1)))</f>
        <v/>
      </c>
      <c r="D40" s="15" t="n"/>
      <c r="E40" s="15" t="n"/>
    </row>
    <row r="41">
      <c r="A41" s="10" t="inlineStr">
        <is>
          <t>4.8</t>
        </is>
      </c>
      <c r="B41" s="11" t="inlineStr">
        <is>
          <t>Verwendete Werte: V in m³ | tw in °C | Fläche in m²</t>
        </is>
      </c>
      <c r="C41" s="30">
        <f>IF(ISNUMBER(C36),C36,Verteilung!G17)</f>
        <v/>
      </c>
      <c r="D41" s="31">
        <f>IF(ISNUMBER(C37),C37,60)</f>
        <v/>
      </c>
      <c r="E41" s="32">
        <f>IF(ISNUMBER(C39),C39,Verteilung!I17/MAX(C8,1))</f>
        <v/>
      </c>
    </row>
    <row r="42" ht="46" customHeight="1">
      <c r="A42" s="10" t="inlineStr">
        <is>
          <t>4.9</t>
        </is>
      </c>
      <c r="B42" s="20" t="inlineStr">
        <is>
          <t>Wärmemenge Warmwasser Q in kWh</t>
        </is>
      </c>
      <c r="C42" s="21">
        <f>IF(LEFT(C35,4)="Wärm",N(C38),IF(LEFT(C35,4)="Paus",32*E41*IF(AND(C8&gt;0,C8&lt;365),C8/365,1),2.5*C41*(D41-10))*C40)</f>
        <v/>
      </c>
      <c r="D42" s="15" t="n"/>
      <c r="E42" s="13" t="inlineStr">
        <is>
          <t>Formel nach § 9 Abs. 2: Q = 2,5 × V × (tw − 10), bei Pauschalwert Q = 32 × Fläche je Jahr (bei einem Zeitraum unter 365 Tagen rechnet die Vorlage selbst anteilig mit Tage/365)</t>
        </is>
      </c>
    </row>
    <row r="43">
      <c r="A43" s="10" t="inlineStr">
        <is>
          <t>4.10</t>
        </is>
      </c>
      <c r="B43" s="20" t="inlineStr">
        <is>
          <t>Anteil des Warmwassers an der Gesamtenergie</t>
        </is>
      </c>
      <c r="C43" s="33">
        <f>IF(LEFT(C9,4)="Nur ",0,IF(AND(C20&gt;0,C42&gt;=0,C42&lt;C20),C42/C20,0))</f>
        <v/>
      </c>
      <c r="D43" s="15" t="n"/>
      <c r="E43" s="13" t="inlineStr">
        <is>
          <t>Q geteilt durch den gesamten Energieverbrauch (2.8)</t>
        </is>
      </c>
    </row>
    <row r="44" ht="32" customHeight="1">
      <c r="A44" s="10" t="inlineStr">
        <is>
          <t>4.11</t>
        </is>
      </c>
      <c r="B44" s="11" t="inlineStr">
        <is>
          <t>Prüfung</t>
        </is>
      </c>
      <c r="C44" s="34">
        <f>IF(AND(COUNT(C7:D7,C13:D15,C17:D18,D24:D30,D34,C36:C39,Verteilung!D11:H16)=0,COUNTA(Verteilung!B11:B16)=0),"Noch keine Eingaben. Beginnen Sie bei 1.1 mit dem Abrechnungszeitraum.",IF(LEFT(C9,4)="Nur ","Nur Heizung gewählt: kein Warmwasseranteil.",IF(C20&lt;=0,"Fehler: Energieverbrauch (2.8) fehlt.",IF(OR(C42&lt;0,C42&gt;=C20),"Fehler: Q muss zwischen 0 und dem Gesamtverbrauch liegen. Zählerwerte und Einheiten prüfen.",IF(AND(LEFT(C35,4)&lt;&gt;"Wärm",LEFT(C35,4)&lt;&gt;"Paus",C41&lt;=0),"Fehler: Warmwassermenge V fehlt.",IF(C43&gt;0.5,"Hinweis: Mehr als 50 % der Energie für Warmwasser ist ungewöhnlich. Werte prüfen.",IF(C43&lt;0.05,"Hinweis: Weniger als 5 % der Energie für Warmwasser ist ungewöhnlich. Werte prüfen.","in Ordnung")))))))</f>
        <v/>
      </c>
      <c r="D44" s="34" t="n"/>
      <c r="E44" s="34" t="n"/>
    </row>
    <row r="46" ht="22" customHeight="1">
      <c r="A46" s="9" t="inlineStr">
        <is>
          <t>5. Ergebnis: Kostenblöcke für die Verteilung</t>
        </is>
      </c>
      <c r="B46" s="9" t="n"/>
      <c r="C46" s="9" t="n"/>
      <c r="D46" s="9" t="n"/>
      <c r="E46" s="9" t="n"/>
    </row>
    <row r="47">
      <c r="A47" s="10" t="inlineStr">
        <is>
          <t>5.1</t>
        </is>
      </c>
      <c r="B47" s="11" t="inlineStr">
        <is>
          <t>Gemeinsame Kosten (Brennstoff und weitere Kosten)</t>
        </is>
      </c>
      <c r="C47" s="15" t="n"/>
      <c r="D47" s="35">
        <f>D19+D31</f>
        <v/>
      </c>
      <c r="E47" s="15" t="n"/>
    </row>
    <row r="48">
      <c r="A48" s="10" t="inlineStr">
        <is>
          <t>5.2</t>
        </is>
      </c>
      <c r="B48" s="11" t="inlineStr">
        <is>
          <t>davon Warmwasser (Anteil 4.10 der gemeinsamen Kosten)</t>
        </is>
      </c>
      <c r="C48" s="15" t="n"/>
      <c r="D48" s="35">
        <f>ROUND(D47*C43,2)</f>
        <v/>
      </c>
      <c r="E48" s="15" t="n"/>
    </row>
    <row r="49">
      <c r="A49" s="10" t="inlineStr">
        <is>
          <t>5.3</t>
        </is>
      </c>
      <c r="B49" s="20" t="inlineStr">
        <is>
          <t>Kostenblock Warmwasser (5.2 plus Wasserversorgung 4.1)</t>
        </is>
      </c>
      <c r="C49" s="15" t="n"/>
      <c r="D49" s="22">
        <f>IF(LEFT(C9,4)="Nur ",0,D48+N(D34))</f>
        <v/>
      </c>
      <c r="E49" s="13" t="inlineStr">
        <is>
          <t>Geht auf dem Blatt Verteilung in die Warmwasserspalten</t>
        </is>
      </c>
    </row>
    <row r="50">
      <c r="A50" s="10" t="inlineStr">
        <is>
          <t>5.4</t>
        </is>
      </c>
      <c r="B50" s="20" t="inlineStr">
        <is>
          <t>Kostenblock Heizung (5.1 minus Warmwasseranteil 5.2)</t>
        </is>
      </c>
      <c r="C50" s="15" t="n"/>
      <c r="D50" s="22">
        <f>D47-D48</f>
        <v/>
      </c>
      <c r="E50" s="13" t="inlineStr">
        <is>
          <t>Geht auf dem Blatt Verteilung in die Heizungsspalten</t>
        </is>
      </c>
    </row>
    <row r="51">
      <c r="A51" s="10" t="inlineStr">
        <is>
          <t>5.5</t>
        </is>
      </c>
      <c r="B51" s="20" t="inlineStr">
        <is>
          <t>Gesamtkosten</t>
        </is>
      </c>
      <c r="C51" s="15" t="n"/>
      <c r="D51" s="22">
        <f>D49+D50</f>
        <v/>
      </c>
      <c r="E51" s="15" t="n"/>
    </row>
  </sheetData>
  <sheetProtection selectLockedCells="0" selectUnlockedCells="0" sheet="1" objects="0" insertRows="1" insertHyperlinks="1" autoFilter="1" scenarios="0" formatColumns="0" deleteColumns="1" insertColumns="1" pivotTables="1" deleteRows="1" formatCells="1" formatRows="0" sort="1"/>
  <mergeCells count="10">
    <mergeCell ref="A4:E4"/>
    <mergeCell ref="C44:E44"/>
    <mergeCell ref="C21:D21"/>
    <mergeCell ref="A33:E33"/>
    <mergeCell ref="A11:E11"/>
    <mergeCell ref="A23:E23"/>
    <mergeCell ref="A46:E46"/>
    <mergeCell ref="C9:D9"/>
    <mergeCell ref="A6:E6"/>
    <mergeCell ref="C35:D35"/>
  </mergeCells>
  <dataValidations count="4">
    <dataValidation sqref="C9" showDropDown="0" showInputMessage="0" showErrorMessage="1" allowBlank="0" errorTitle="Eingabe" error="Bitte einen Wert aus der Liste wählen." type="list">
      <formula1>Listen!$A$1:$A$2</formula1>
    </dataValidation>
    <dataValidation sqref="C21" showDropDown="0" showInputMessage="0" showErrorMessage="1" allowBlank="0" errorTitle="Eingabe" error="Bitte einen Wert aus der Liste wählen." type="list">
      <formula1>Listen!$B$1:$B$4</formula1>
    </dataValidation>
    <dataValidation sqref="C35" showDropDown="0" showInputMessage="0" showErrorMessage="1" allowBlank="0" errorTitle="Eingabe" error="Bitte einen Wert aus der Liste wählen." type="list">
      <formula1>Listen!$C$1:$C$3</formula1>
    </dataValidation>
    <dataValidation sqref="C7:D7" showDropDown="0" showInputMessage="0" showErrorMessage="1" allowBlank="1" errorTitle="Eingabe" error="Bitte ein Datum eingeben, zum Beispiel 01.01.2025." type="date" operator="greaterThan">
      <formula1>36526</formula1>
    </dataValidation>
  </dataValidations>
  <hyperlinks>
    <hyperlink xmlns:r="http://schemas.openxmlformats.org/officeDocument/2006/relationships" ref="A3" r:id="rId1"/>
  </hyperlinks>
  <pageMargins left="0.5" right="0.5" top="0.6" bottom="0.6" header="0.3" footer="0.3"/>
  <pageSetup orientation="portrait" paperSize="9" fitToHeight="1" fitToWidth="1"/>
  <headerFooter>
    <oddHeader/>
    <oddFooter>&amp;CSeite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sheetData>
    <row r="1">
      <c r="A1" t="inlineStr">
        <is>
          <t>Heizung und Warmwasser aus einer Anlage (verbundene Anlage, § 9)</t>
        </is>
      </c>
      <c r="B1" t="inlineStr">
        <is>
          <t>keine Korrektur</t>
        </is>
      </c>
      <c r="C1" t="inlineStr">
        <is>
          <t>Formel mit gemessener Warmwassermenge (Q = 2,5 × V × (tw − 10))</t>
        </is>
      </c>
    </row>
    <row r="2">
      <c r="A2" t="inlineStr">
        <is>
          <t>Nur Heizung (kein zentrales Warmwasser)</t>
        </is>
      </c>
      <c r="B2" t="inlineStr">
        <is>
          <t>Erdgas, brennwertbezogen abgerechnet (Q × 1,11)</t>
        </is>
      </c>
      <c r="C2" t="inlineStr">
        <is>
          <t>Wärmezähler für Warmwasser (Messwert in kWh)</t>
        </is>
      </c>
    </row>
    <row r="3">
      <c r="B3" t="inlineStr">
        <is>
          <t>Fernwärme, Wärmelieferung (Q ÷ 1,15)</t>
        </is>
      </c>
      <c r="C3" t="inlineStr">
        <is>
          <t>Pauschalwert Q = 32 × Wohnfläche je Jahr (nur Ausnahme)</t>
        </is>
      </c>
    </row>
    <row r="4">
      <c r="B4" t="inlineStr">
        <is>
          <t>monovalente Wärmepumpe (Q × 0,30)</t>
        </is>
      </c>
    </row>
  </sheetDat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R31"/>
  <sheetViews>
    <sheetView showGridLines="0" workbookViewId="0">
      <selection activeCell="A1" sqref="A1"/>
    </sheetView>
  </sheetViews>
  <sheetFormatPr baseColWidth="8" defaultRowHeight="15"/>
  <cols>
    <col width="4" customWidth="1" min="1" max="1"/>
    <col width="24" customWidth="1" min="2" max="2"/>
    <col width="12.5" customWidth="1" min="3" max="3"/>
    <col width="11.5" customWidth="1" min="4" max="4"/>
    <col width="10.5" customWidth="1" min="5" max="5"/>
    <col width="12.5" customWidth="1" min="6" max="6"/>
    <col width="12.5" customWidth="1" min="7" max="7"/>
    <col width="15" customWidth="1" min="8" max="8"/>
    <col width="10.5"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3.5" customWidth="1" min="17" max="17"/>
    <col width="17" customWidth="1" min="18" max="18"/>
  </cols>
  <sheetData>
    <row r="1" ht="24" customHeight="1">
      <c r="A1" s="1" t="inlineStr">
        <is>
          <t>Heizkostenabrechnung: Verteilung auf die Nutzeinheiten</t>
        </is>
      </c>
    </row>
    <row r="2">
      <c r="A2" s="2" t="inlineStr">
        <is>
          <t>Grundkosten nach Wohnfläche und Tagen, Verbrauchskosten nach Verbrauch (§§ 7, 8 HeizkostenV), CO2-Anteil des Vermieters nach CO2KostAufG</t>
        </is>
      </c>
    </row>
    <row r="3">
      <c r="A3" s="3" t="inlineStr">
        <is>
          <t>Fertige PDF-Abrechnung für jede Mietpartei: Werkzeug auf hausgeld-umlegen.de/heizkostenabrechnung-erstellen/ (Berechnung kostenlos, PDF gegen Gebühr)</t>
        </is>
      </c>
    </row>
    <row r="4" ht="32" customHeight="1">
      <c r="A4" s="8" t="inlineStr">
        <is>
          <t>BEISPIEL: Die Zellen enthalten Beispielwerte für ein Zweifamilienhaus (2 Wohnungen, Erdgas, Abrechnungsjahr 2025). Überschreiben Sie die gelb hinterlegten Zellen mit Ihren Zahlen.</t>
        </is>
      </c>
    </row>
    <row r="6" ht="48" customHeight="1">
      <c r="A6" s="36" t="n"/>
      <c r="B6" s="36" t="inlineStr">
        <is>
          <t>Kostenblock</t>
        </is>
      </c>
      <c r="C6" s="36" t="inlineStr">
        <is>
          <t>Verbrauch /
Fläche
(§§ 7, 8)</t>
        </is>
      </c>
      <c r="D6" s="36" t="inlineStr">
        <is>
          <t>Anteil Verbrauch</t>
        </is>
      </c>
      <c r="E6" s="36" t="inlineStr">
        <is>
          <t>Kosten gesamt</t>
        </is>
      </c>
      <c r="F6" s="36" t="inlineStr">
        <is>
          <t>davon nach Verbrauch</t>
        </is>
      </c>
      <c r="G6" s="36" t="inlineStr">
        <is>
          <t>davon nach Fläche (Grundkosten)</t>
        </is>
      </c>
      <c r="H6" s="36" t="inlineStr">
        <is>
          <t>Summe Verbrauch</t>
        </is>
      </c>
      <c r="I6" s="36" t="inlineStr">
        <is>
          <t>Hinweis</t>
        </is>
      </c>
      <c r="J6" s="37" t="n"/>
      <c r="K6" s="37" t="n"/>
      <c r="L6" s="37" t="n"/>
      <c r="M6" s="37" t="n"/>
      <c r="N6" s="38" t="n"/>
    </row>
    <row r="7" ht="46" customHeight="1">
      <c r="A7" s="10" t="inlineStr">
        <is>
          <t>H</t>
        </is>
      </c>
      <c r="B7" s="11" t="inlineStr">
        <is>
          <t>Heizung</t>
        </is>
      </c>
      <c r="C7" s="39" t="inlineStr">
        <is>
          <t>70/30</t>
        </is>
      </c>
      <c r="D7" s="40">
        <f>VALUE(LEFT(C7,2))/100</f>
        <v/>
      </c>
      <c r="E7" s="35">
        <f>Kosten!D50</f>
        <v/>
      </c>
      <c r="F7" s="35">
        <f>ROUND(E7*D7,2)</f>
        <v/>
      </c>
      <c r="G7" s="35">
        <f>E7-F7</f>
        <v/>
      </c>
      <c r="H7" s="41">
        <f>SUM(F11:F16)</f>
        <v/>
      </c>
      <c r="I7" s="13" t="inlineStr">
        <is>
          <t>70/30 ist Pflicht, wenn das Gebäude die Wärmeschutzverordnung vom 16.08.1994 nicht erfüllt, mit Öl oder Gas geheizt wird und die freiliegenden Leitungen überwiegend gedämmt sind (§ 7 Abs. 1 Satz 2).</t>
        </is>
      </c>
    </row>
    <row r="8" ht="46" customHeight="1">
      <c r="A8" s="10" t="inlineStr">
        <is>
          <t>W</t>
        </is>
      </c>
      <c r="B8" s="11" t="inlineStr">
        <is>
          <t>Warmwasser</t>
        </is>
      </c>
      <c r="C8" s="39" t="inlineStr">
        <is>
          <t>70/30</t>
        </is>
      </c>
      <c r="D8" s="40">
        <f>VALUE(LEFT(C8,2))/100</f>
        <v/>
      </c>
      <c r="E8" s="35">
        <f>Kosten!D49</f>
        <v/>
      </c>
      <c r="F8" s="35">
        <f>ROUND(E8*D8,2)</f>
        <v/>
      </c>
      <c r="G8" s="35">
        <f>E8-F8</f>
        <v/>
      </c>
      <c r="H8" s="42">
        <f>SUM(G11:G16)</f>
        <v/>
      </c>
      <c r="I8" s="13" t="inlineStr">
        <is>
          <t>Zwischen 50 und 70 Prozent nach Verbrauch, der Rest nach Wohnfläche. Mehr als 70 Prozent nur, wenn der Mietvertrag es vorsieht (§ 10).</t>
        </is>
      </c>
    </row>
    <row r="10" ht="52" customHeight="1">
      <c r="A10" s="36" t="inlineStr">
        <is>
          <t>Nr.</t>
        </is>
      </c>
      <c r="B10" s="36" t="inlineStr">
        <is>
          <t>Nutzer / Wohnung</t>
        </is>
      </c>
      <c r="C10" s="36" t="inlineStr">
        <is>
          <t>Nutzung</t>
        </is>
      </c>
      <c r="D10" s="36" t="inlineStr">
        <is>
          <t>Wohnfläche
in m²</t>
        </is>
      </c>
      <c r="E10" s="36" t="inlineStr">
        <is>
          <t>Tage</t>
        </is>
      </c>
      <c r="F10" s="36" t="inlineStr">
        <is>
          <t>Verbrauch Heizung
(Einheiten
oder kWh)</t>
        </is>
      </c>
      <c r="G10" s="36" t="inlineStr">
        <is>
          <t>Verbrauch
Warmwasser
in m³</t>
        </is>
      </c>
      <c r="H10" s="36" t="inlineStr">
        <is>
          <t>Vorauszahlungen
in €</t>
        </is>
      </c>
      <c r="I10" s="36" t="inlineStr">
        <is>
          <t>Flächen-
gewicht
(m² × Tage)</t>
        </is>
      </c>
      <c r="J10" s="36" t="inlineStr">
        <is>
          <t>Heizung
Grund-
kosten</t>
        </is>
      </c>
      <c r="K10" s="36" t="inlineStr">
        <is>
          <t>Heizung
Verbrauchs-
kosten</t>
        </is>
      </c>
      <c r="L10" s="36" t="inlineStr">
        <is>
          <t>Warmwasser
Grund-
kosten</t>
        </is>
      </c>
      <c r="M10" s="36" t="inlineStr">
        <is>
          <t>Warmwasser
Verbrauchs-
kosten</t>
        </is>
      </c>
      <c r="N10" s="36" t="inlineStr">
        <is>
          <t>Summe Heizung
und
Warmwasser</t>
        </is>
      </c>
      <c r="O10" s="36" t="inlineStr">
        <is>
          <t>abzüglich
CO2-Anteil
Vermieter</t>
        </is>
      </c>
      <c r="P10" s="36" t="inlineStr">
        <is>
          <t>Summe
zu tragen</t>
        </is>
      </c>
      <c r="Q10" s="36" t="inlineStr">
        <is>
          <t>Nachzahlung /
Guthaben in €</t>
        </is>
      </c>
      <c r="R10" s="36" t="inlineStr">
        <is>
          <t>Ergebnis</t>
        </is>
      </c>
    </row>
    <row r="11">
      <c r="A11" s="10" t="n">
        <v>1</v>
      </c>
      <c r="B11" s="16" t="inlineStr">
        <is>
          <t>Wohnung 1, Obergeschoss (Mieter Muster)</t>
        </is>
      </c>
      <c r="C11" s="39" t="inlineStr">
        <is>
          <t>Miete</t>
        </is>
      </c>
      <c r="D11" s="28" t="n">
        <v>95</v>
      </c>
      <c r="E11" s="43" t="n">
        <v>365</v>
      </c>
      <c r="F11" s="18" t="n">
        <v>6420</v>
      </c>
      <c r="G11" s="27" t="n">
        <v>45</v>
      </c>
      <c r="H11" s="19" t="n">
        <v>2000</v>
      </c>
      <c r="I11" s="44">
        <f>IF(AND(ISNUMBER(D11),ISNUMBER(E11)),D11*E11,0)</f>
        <v/>
      </c>
      <c r="J11" s="45">
        <f>IF($I$17&gt;0,ROUNDDOWN(ROUND($G$7*I11/$I$17,9),2),0)</f>
        <v/>
      </c>
      <c r="K11" s="45">
        <f>IF($I$17=0,0,IF($H$7&gt;0,ROUNDDOWN(ROUND($F$7*N(F11)/$H$7,9),2),ROUNDDOWN(ROUND($F$7*I11/$I$17,9),2)))</f>
        <v/>
      </c>
      <c r="L11" s="45">
        <f>IF($I$17&gt;0,ROUNDDOWN(ROUND($G$8*I11/$I$17,9),2),0)</f>
        <v/>
      </c>
      <c r="M11" s="45">
        <f>IF($I$17=0,0,IF($H$8&gt;0,ROUNDDOWN(ROUND($F$8*N(G11)/$H$8,9),2),ROUNDDOWN(ROUND($F$8*I11/$I$17,9),2)))</f>
        <v/>
      </c>
      <c r="N11" s="45">
        <f>J11+K11+L11+M11</f>
        <v/>
      </c>
      <c r="O11" s="45">
        <f>'CO2-Kosten'!I40</f>
        <v/>
      </c>
      <c r="P11" s="46">
        <f>N11-O11</f>
        <v/>
      </c>
      <c r="Q11" s="22">
        <f>IF(C11="Miete",ABS(ROUND(P11-N(H11),2)),"")</f>
        <v/>
      </c>
      <c r="R11" s="47">
        <f>IF(I11=0,"",IF(C11&lt;&gt;"Miete","trägt der Vermieter",IF(ROUND(P11-N(H11),2)&gt;0,"Nachzahlung",IF(ROUND(P11-N(H11),2)&lt;0,"Guthaben","ausgeglichen"))))</f>
        <v/>
      </c>
    </row>
    <row r="12">
      <c r="A12" s="10" t="n">
        <v>2</v>
      </c>
      <c r="B12" s="16" t="inlineStr">
        <is>
          <t>Wohnung 2, Erdgeschoss (Mieter Beispiel)</t>
        </is>
      </c>
      <c r="C12" s="39" t="inlineStr">
        <is>
          <t>Miete</t>
        </is>
      </c>
      <c r="D12" s="28" t="n">
        <v>80</v>
      </c>
      <c r="E12" s="43" t="n">
        <v>365</v>
      </c>
      <c r="F12" s="18" t="n">
        <v>4180</v>
      </c>
      <c r="G12" s="27" t="n">
        <v>35</v>
      </c>
      <c r="H12" s="19" t="n">
        <v>1500</v>
      </c>
      <c r="I12" s="44">
        <f>IF(AND(ISNUMBER(D12),ISNUMBER(E12)),D12*E12,0)</f>
        <v/>
      </c>
      <c r="J12" s="45">
        <f>IF($I$17&gt;0,ROUNDDOWN(ROUND($G$7*I12/$I$17,9),2),0)</f>
        <v/>
      </c>
      <c r="K12" s="45">
        <f>IF($I$17=0,0,IF($H$7&gt;0,ROUNDDOWN(ROUND($F$7*N(F12)/$H$7,9),2),ROUNDDOWN(ROUND($F$7*I12/$I$17,9),2)))</f>
        <v/>
      </c>
      <c r="L12" s="45">
        <f>IF($I$17&gt;0,ROUNDDOWN(ROUND($G$8*I12/$I$17,9),2),0)</f>
        <v/>
      </c>
      <c r="M12" s="45">
        <f>IF($I$17=0,0,IF($H$8&gt;0,ROUNDDOWN(ROUND($F$8*N(G12)/$H$8,9),2),ROUNDDOWN(ROUND($F$8*I12/$I$17,9),2)))</f>
        <v/>
      </c>
      <c r="N12" s="45">
        <f>J12+K12+L12+M12</f>
        <v/>
      </c>
      <c r="O12" s="45">
        <f>'CO2-Kosten'!I41</f>
        <v/>
      </c>
      <c r="P12" s="46">
        <f>N12-O12</f>
        <v/>
      </c>
      <c r="Q12" s="22">
        <f>IF(C12="Miete",ABS(ROUND(P12-N(H12),2)),"")</f>
        <v/>
      </c>
      <c r="R12" s="47">
        <f>IF(I12=0,"",IF(C12&lt;&gt;"Miete","trägt der Vermieter",IF(ROUND(P12-N(H12),2)&gt;0,"Nachzahlung",IF(ROUND(P12-N(H12),2)&lt;0,"Guthaben","ausgeglichen"))))</f>
        <v/>
      </c>
    </row>
    <row r="13">
      <c r="A13" s="10" t="n">
        <v>3</v>
      </c>
      <c r="B13" s="16" t="n"/>
      <c r="C13" s="39" t="inlineStr">
        <is>
          <t>Miete</t>
        </is>
      </c>
      <c r="D13" s="28" t="n"/>
      <c r="E13" s="43" t="n"/>
      <c r="F13" s="18" t="n"/>
      <c r="G13" s="27" t="n"/>
      <c r="H13" s="19" t="n"/>
      <c r="I13" s="44">
        <f>IF(AND(ISNUMBER(D13),ISNUMBER(E13)),D13*E13,0)</f>
        <v/>
      </c>
      <c r="J13" s="45">
        <f>IF($I$17&gt;0,ROUNDDOWN(ROUND($G$7*I13/$I$17,9),2),0)</f>
        <v/>
      </c>
      <c r="K13" s="45">
        <f>IF($I$17=0,0,IF($H$7&gt;0,ROUNDDOWN(ROUND($F$7*N(F13)/$H$7,9),2),ROUNDDOWN(ROUND($F$7*I13/$I$17,9),2)))</f>
        <v/>
      </c>
      <c r="L13" s="45">
        <f>IF($I$17&gt;0,ROUNDDOWN(ROUND($G$8*I13/$I$17,9),2),0)</f>
        <v/>
      </c>
      <c r="M13" s="45">
        <f>IF($I$17=0,0,IF($H$8&gt;0,ROUNDDOWN(ROUND($F$8*N(G13)/$H$8,9),2),ROUNDDOWN(ROUND($F$8*I13/$I$17,9),2)))</f>
        <v/>
      </c>
      <c r="N13" s="45">
        <f>J13+K13+L13+M13</f>
        <v/>
      </c>
      <c r="O13" s="45">
        <f>'CO2-Kosten'!I42</f>
        <v/>
      </c>
      <c r="P13" s="46">
        <f>N13-O13</f>
        <v/>
      </c>
      <c r="Q13" s="22">
        <f>IF(C13="Miete",ABS(ROUND(P13-N(H13),2)),"")</f>
        <v/>
      </c>
      <c r="R13" s="47">
        <f>IF(I13=0,"",IF(C13&lt;&gt;"Miete","trägt der Vermieter",IF(ROUND(P13-N(H13),2)&gt;0,"Nachzahlung",IF(ROUND(P13-N(H13),2)&lt;0,"Guthaben","ausgeglichen"))))</f>
        <v/>
      </c>
    </row>
    <row r="14">
      <c r="A14" s="10" t="n">
        <v>4</v>
      </c>
      <c r="B14" s="16" t="n"/>
      <c r="C14" s="39" t="inlineStr">
        <is>
          <t>Miete</t>
        </is>
      </c>
      <c r="D14" s="28" t="n"/>
      <c r="E14" s="43" t="n"/>
      <c r="F14" s="18" t="n"/>
      <c r="G14" s="27" t="n"/>
      <c r="H14" s="19" t="n"/>
      <c r="I14" s="44">
        <f>IF(AND(ISNUMBER(D14),ISNUMBER(E14)),D14*E14,0)</f>
        <v/>
      </c>
      <c r="J14" s="45">
        <f>IF($I$17&gt;0,ROUNDDOWN(ROUND($G$7*I14/$I$17,9),2),0)</f>
        <v/>
      </c>
      <c r="K14" s="45">
        <f>IF($I$17=0,0,IF($H$7&gt;0,ROUNDDOWN(ROUND($F$7*N(F14)/$H$7,9),2),ROUNDDOWN(ROUND($F$7*I14/$I$17,9),2)))</f>
        <v/>
      </c>
      <c r="L14" s="45">
        <f>IF($I$17&gt;0,ROUNDDOWN(ROUND($G$8*I14/$I$17,9),2),0)</f>
        <v/>
      </c>
      <c r="M14" s="45">
        <f>IF($I$17=0,0,IF($H$8&gt;0,ROUNDDOWN(ROUND($F$8*N(G14)/$H$8,9),2),ROUNDDOWN(ROUND($F$8*I14/$I$17,9),2)))</f>
        <v/>
      </c>
      <c r="N14" s="45">
        <f>J14+K14+L14+M14</f>
        <v/>
      </c>
      <c r="O14" s="45">
        <f>'CO2-Kosten'!I43</f>
        <v/>
      </c>
      <c r="P14" s="46">
        <f>N14-O14</f>
        <v/>
      </c>
      <c r="Q14" s="22">
        <f>IF(C14="Miete",ABS(ROUND(P14-N(H14),2)),"")</f>
        <v/>
      </c>
      <c r="R14" s="47">
        <f>IF(I14=0,"",IF(C14&lt;&gt;"Miete","trägt der Vermieter",IF(ROUND(P14-N(H14),2)&gt;0,"Nachzahlung",IF(ROUND(P14-N(H14),2)&lt;0,"Guthaben","ausgeglichen"))))</f>
        <v/>
      </c>
    </row>
    <row r="15">
      <c r="A15" s="10" t="n">
        <v>5</v>
      </c>
      <c r="B15" s="16" t="n"/>
      <c r="C15" s="39" t="inlineStr">
        <is>
          <t>Miete</t>
        </is>
      </c>
      <c r="D15" s="28" t="n"/>
      <c r="E15" s="43" t="n"/>
      <c r="F15" s="18" t="n"/>
      <c r="G15" s="27" t="n"/>
      <c r="H15" s="19" t="n"/>
      <c r="I15" s="44">
        <f>IF(AND(ISNUMBER(D15),ISNUMBER(E15)),D15*E15,0)</f>
        <v/>
      </c>
      <c r="J15" s="45">
        <f>IF($I$17&gt;0,ROUNDDOWN(ROUND($G$7*I15/$I$17,9),2),0)</f>
        <v/>
      </c>
      <c r="K15" s="45">
        <f>IF($I$17=0,0,IF($H$7&gt;0,ROUNDDOWN(ROUND($F$7*N(F15)/$H$7,9),2),ROUNDDOWN(ROUND($F$7*I15/$I$17,9),2)))</f>
        <v/>
      </c>
      <c r="L15" s="45">
        <f>IF($I$17&gt;0,ROUNDDOWN(ROUND($G$8*I15/$I$17,9),2),0)</f>
        <v/>
      </c>
      <c r="M15" s="45">
        <f>IF($I$17=0,0,IF($H$8&gt;0,ROUNDDOWN(ROUND($F$8*N(G15)/$H$8,9),2),ROUNDDOWN(ROUND($F$8*I15/$I$17,9),2)))</f>
        <v/>
      </c>
      <c r="N15" s="45">
        <f>J15+K15+L15+M15</f>
        <v/>
      </c>
      <c r="O15" s="45">
        <f>'CO2-Kosten'!I44</f>
        <v/>
      </c>
      <c r="P15" s="46">
        <f>N15-O15</f>
        <v/>
      </c>
      <c r="Q15" s="22">
        <f>IF(C15="Miete",ABS(ROUND(P15-N(H15),2)),"")</f>
        <v/>
      </c>
      <c r="R15" s="47">
        <f>IF(I15=0,"",IF(C15&lt;&gt;"Miete","trägt der Vermieter",IF(ROUND(P15-N(H15),2)&gt;0,"Nachzahlung",IF(ROUND(P15-N(H15),2)&lt;0,"Guthaben","ausgeglichen"))))</f>
        <v/>
      </c>
    </row>
    <row r="16">
      <c r="A16" s="10" t="n">
        <v>6</v>
      </c>
      <c r="B16" s="16" t="n"/>
      <c r="C16" s="39" t="inlineStr">
        <is>
          <t>Miete</t>
        </is>
      </c>
      <c r="D16" s="28" t="n"/>
      <c r="E16" s="43" t="n"/>
      <c r="F16" s="18" t="n"/>
      <c r="G16" s="27" t="n"/>
      <c r="H16" s="19" t="n"/>
      <c r="I16" s="44">
        <f>IF(AND(ISNUMBER(D16),ISNUMBER(E16)),D16*E16,0)</f>
        <v/>
      </c>
      <c r="J16" s="45">
        <f>IF($I$17&gt;0,ROUNDDOWN(ROUND($G$7*I16/$I$17,9),2),0)</f>
        <v/>
      </c>
      <c r="K16" s="45">
        <f>IF($I$17=0,0,IF($H$7&gt;0,ROUNDDOWN(ROUND($F$7*N(F16)/$H$7,9),2),ROUNDDOWN(ROUND($F$7*I16/$I$17,9),2)))</f>
        <v/>
      </c>
      <c r="L16" s="45">
        <f>IF($I$17&gt;0,ROUNDDOWN(ROUND($G$8*I16/$I$17,9),2),0)</f>
        <v/>
      </c>
      <c r="M16" s="45">
        <f>IF($I$17=0,0,IF($H$8&gt;0,ROUNDDOWN(ROUND($F$8*N(G16)/$H$8,9),2),ROUNDDOWN(ROUND($F$8*I16/$I$17,9),2)))</f>
        <v/>
      </c>
      <c r="N16" s="45">
        <f>J16+K16+L16+M16</f>
        <v/>
      </c>
      <c r="O16" s="45">
        <f>'CO2-Kosten'!I45</f>
        <v/>
      </c>
      <c r="P16" s="46">
        <f>N16-O16</f>
        <v/>
      </c>
      <c r="Q16" s="22">
        <f>IF(C16="Miete",ABS(ROUND(P16-N(H16),2)),"")</f>
        <v/>
      </c>
      <c r="R16" s="47">
        <f>IF(I16=0,"",IF(C16&lt;&gt;"Miete","trägt der Vermieter",IF(ROUND(P16-N(H16),2)&gt;0,"Nachzahlung",IF(ROUND(P16-N(H16),2)&lt;0,"Guthaben","ausgeglichen"))))</f>
        <v/>
      </c>
    </row>
    <row r="17">
      <c r="A17" s="20" t="inlineStr">
        <is>
          <t>Summe</t>
        </is>
      </c>
      <c r="B17" s="20" t="n"/>
      <c r="C17" s="20" t="n"/>
      <c r="D17" s="48" t="n"/>
      <c r="E17" s="20" t="n"/>
      <c r="F17" s="49">
        <f>SUM(F11:F16)</f>
        <v/>
      </c>
      <c r="G17" s="50">
        <f>SUM(G11:G16)</f>
        <v/>
      </c>
      <c r="H17" s="51">
        <f>SUM(H11:H16)</f>
        <v/>
      </c>
      <c r="I17" s="52">
        <f>SUM(I11:I16)</f>
        <v/>
      </c>
      <c r="J17" s="51">
        <f>SUM(J11:J16)</f>
        <v/>
      </c>
      <c r="K17" s="51">
        <f>SUM(K11:K16)</f>
        <v/>
      </c>
      <c r="L17" s="51">
        <f>SUM(L11:L16)</f>
        <v/>
      </c>
      <c r="M17" s="51">
        <f>SUM(M11:M16)</f>
        <v/>
      </c>
      <c r="N17" s="51">
        <f>SUM(N11:N16)</f>
        <v/>
      </c>
      <c r="O17" s="51">
        <f>SUM(O11:O16)</f>
        <v/>
      </c>
      <c r="P17" s="51">
        <f>SUM(P11:P16)</f>
        <v/>
      </c>
      <c r="Q17" s="51">
        <f>SUMIF(C11:C16,"Miete",Q11:Q16)</f>
        <v/>
      </c>
      <c r="R17" s="53" t="n"/>
    </row>
    <row r="19">
      <c r="A19" s="11" t="inlineStr">
        <is>
          <t>Gesamtkosten laut Blatt Kosten</t>
        </is>
      </c>
      <c r="B19" s="11" t="n"/>
      <c r="C19" s="11" t="n"/>
      <c r="D19" s="11" t="n"/>
      <c r="E19" s="11" t="n"/>
      <c r="F19" s="11" t="n"/>
      <c r="G19" s="11" t="n"/>
      <c r="H19" s="11" t="n"/>
      <c r="I19" s="11" t="n"/>
      <c r="J19" s="11" t="n"/>
      <c r="K19" s="11" t="n"/>
      <c r="L19" s="11" t="n"/>
      <c r="M19" s="11" t="n"/>
      <c r="N19" s="11" t="n"/>
      <c r="O19" s="22">
        <f>Kosten!D51</f>
        <v/>
      </c>
    </row>
    <row r="20">
      <c r="A20" s="11" t="inlineStr">
        <is>
          <t>Davon tragen die Mietparteien (Summe zu tragen, nur Zeilen mit Nutzung "Miete")</t>
        </is>
      </c>
      <c r="B20" s="11" t="n"/>
      <c r="C20" s="11" t="n"/>
      <c r="D20" s="11" t="n"/>
      <c r="E20" s="11" t="n"/>
      <c r="F20" s="11" t="n"/>
      <c r="G20" s="11" t="n"/>
      <c r="H20" s="11" t="n"/>
      <c r="I20" s="11" t="n"/>
      <c r="J20" s="11" t="n"/>
      <c r="K20" s="11" t="n"/>
      <c r="L20" s="11" t="n"/>
      <c r="M20" s="11" t="n"/>
      <c r="N20" s="11" t="n"/>
      <c r="O20" s="22">
        <f>SUMIF(C11:C16,"Miete",P11:P16)</f>
        <v/>
      </c>
    </row>
    <row r="21">
      <c r="A21" s="11" t="inlineStr">
        <is>
          <t>Der Vermieter trägt (Eigennutzung, Leerstand, CO2-Anteil, Rundungsreste)</t>
        </is>
      </c>
      <c r="B21" s="11" t="n"/>
      <c r="C21" s="11" t="n"/>
      <c r="D21" s="11" t="n"/>
      <c r="E21" s="11" t="n"/>
      <c r="F21" s="11" t="n"/>
      <c r="G21" s="11" t="n"/>
      <c r="H21" s="11" t="n"/>
      <c r="I21" s="11" t="n"/>
      <c r="J21" s="11" t="n"/>
      <c r="K21" s="11" t="n"/>
      <c r="L21" s="11" t="n"/>
      <c r="M21" s="11" t="n"/>
      <c r="N21" s="11" t="n"/>
      <c r="O21" s="22">
        <f>O19-O20</f>
        <v/>
      </c>
    </row>
    <row r="23">
      <c r="A23" s="9" t="inlineStr">
        <is>
          <t>Prüfhinweise</t>
        </is>
      </c>
      <c r="B23" s="9" t="n"/>
      <c r="C23" s="9" t="n"/>
      <c r="D23" s="9" t="n"/>
      <c r="E23" s="9" t="n"/>
      <c r="F23" s="9" t="n"/>
      <c r="G23" s="9" t="n"/>
      <c r="H23" s="9" t="n"/>
      <c r="I23" s="9" t="n"/>
      <c r="J23" s="9" t="n"/>
      <c r="K23" s="9" t="n"/>
      <c r="L23" s="9" t="n"/>
      <c r="M23" s="9" t="n"/>
      <c r="N23" s="9" t="n"/>
      <c r="O23" s="9" t="n"/>
      <c r="P23" s="9" t="n"/>
      <c r="Q23" s="9" t="n"/>
      <c r="R23" s="9" t="n"/>
    </row>
    <row r="24">
      <c r="A24" s="54">
        <f>IF(AND(COUNT(Kosten!C7:D7,Kosten!C13:D15,Kosten!C17:D18,Kosten!D24:D30,Kosten!D34,Kosten!C36:C39,D11:H16)=0,COUNTA(B11:B16)=0),"Noch keine Eingaben. Beginnen Sie auf dem Blatt ""Kosten"".",IF(SUMPRODUCT(--(LEN($A$25:$A$31)&gt;0))=0,"Keine Hinweise.",""))</f>
        <v/>
      </c>
      <c r="B24" s="54" t="n"/>
      <c r="C24" s="54" t="n"/>
      <c r="D24" s="54" t="n"/>
      <c r="E24" s="54" t="n"/>
      <c r="F24" s="54" t="n"/>
      <c r="G24" s="54" t="n"/>
      <c r="H24" s="54" t="n"/>
      <c r="I24" s="54" t="n"/>
      <c r="J24" s="54" t="n"/>
      <c r="K24" s="54" t="n"/>
      <c r="L24" s="54" t="n"/>
      <c r="M24" s="54" t="n"/>
      <c r="N24" s="54" t="n"/>
      <c r="O24" s="54" t="n"/>
      <c r="P24" s="54" t="n"/>
      <c r="Q24" s="54" t="n"/>
      <c r="R24" s="54" t="n"/>
    </row>
    <row r="25">
      <c r="A25" s="55">
        <f>IF(AND(COUNT(Kosten!C7:D7,Kosten!C13:D15,Kosten!C17:D18,Kosten!D24:D30,Kosten!D34,Kosten!C36:C39,D11:H16)=0,COUNTA(B11:B16)=0),"",IF(F17=0,"Hinweis: Kein Heizverbrauch eingetragen. Die Verbrauchskosten werden ersatzweise nach Wohnfläche verteilt. Ablesewerte prüfen.",""))</f>
        <v/>
      </c>
      <c r="B25" s="55" t="n"/>
      <c r="C25" s="55" t="n"/>
      <c r="D25" s="55" t="n"/>
      <c r="E25" s="55" t="n"/>
      <c r="F25" s="55" t="n"/>
      <c r="G25" s="55" t="n"/>
      <c r="H25" s="55" t="n"/>
      <c r="I25" s="55" t="n"/>
      <c r="J25" s="55" t="n"/>
      <c r="K25" s="55" t="n"/>
      <c r="L25" s="55" t="n"/>
      <c r="M25" s="55" t="n"/>
      <c r="N25" s="55" t="n"/>
      <c r="O25" s="55" t="n"/>
      <c r="P25" s="55" t="n"/>
      <c r="Q25" s="55" t="n"/>
      <c r="R25" s="55" t="n"/>
    </row>
    <row r="26">
      <c r="A26" s="55">
        <f>IF(AND(COUNT(Kosten!C7:D7,Kosten!C13:D15,Kosten!C17:D18,Kosten!D24:D30,Kosten!D34,Kosten!C36:C39,D11:H16)=0,COUNTA(B11:B16)=0),"",IF(AND(LEFT(Kosten!C9,4)&lt;&gt;"Nur ",G17=0),"Hinweis: Kein Warmwasserverbrauch eingetragen. Die Verbrauchskosten werden ersatzweise nach Wohnfläche verteilt.",""))</f>
        <v/>
      </c>
      <c r="B26" s="55" t="n"/>
      <c r="C26" s="55" t="n"/>
      <c r="D26" s="55" t="n"/>
      <c r="E26" s="55" t="n"/>
      <c r="F26" s="55" t="n"/>
      <c r="G26" s="55" t="n"/>
      <c r="H26" s="55" t="n"/>
      <c r="I26" s="55" t="n"/>
      <c r="J26" s="55" t="n"/>
      <c r="K26" s="55" t="n"/>
      <c r="L26" s="55" t="n"/>
      <c r="M26" s="55" t="n"/>
      <c r="N26" s="55" t="n"/>
      <c r="O26" s="55" t="n"/>
      <c r="P26" s="55" t="n"/>
      <c r="Q26" s="55" t="n"/>
      <c r="R26" s="55" t="n"/>
    </row>
    <row r="27">
      <c r="A27" s="55">
        <f>IF(AND(COUNT(Kosten!C7:D7,Kosten!C13:D15,Kosten!C17:D18,Kosten!D24:D30,Kosten!D34,Kosten!C36:C39,D11:H16)=0,COUNTA(B11:B16)=0),"",IF(Kosten!C8=0,"Fehler: Abrechnungszeitraum auf dem Blatt Kosten eintragen.",IF(Kosten!C8&gt;366,"Fehler: Der Abrechnungszeitraum ist länger als zwölf Monate.","")))</f>
        <v/>
      </c>
      <c r="B27" s="55" t="n"/>
      <c r="C27" s="55" t="n"/>
      <c r="D27" s="55" t="n"/>
      <c r="E27" s="55" t="n"/>
      <c r="F27" s="55" t="n"/>
      <c r="G27" s="55" t="n"/>
      <c r="H27" s="55" t="n"/>
      <c r="I27" s="55" t="n"/>
      <c r="J27" s="55" t="n"/>
      <c r="K27" s="55" t="n"/>
      <c r="L27" s="55" t="n"/>
      <c r="M27" s="55" t="n"/>
      <c r="N27" s="55" t="n"/>
      <c r="O27" s="55" t="n"/>
      <c r="P27" s="55" t="n"/>
      <c r="Q27" s="55" t="n"/>
      <c r="R27" s="55" t="n"/>
    </row>
    <row r="28" ht="30" customHeight="1">
      <c r="A28" s="55">
        <f>IF(OR(AND(COUNT(Kosten!C7:D7,Kosten!C13:D15,Kosten!C17:D18,Kosten!D24:D30,Kosten!D34,Kosten!C36:C39,D11:H16)=0,COUNTA(B11:B16)=0),Kosten!C8&lt;=0),"",IF(SUMPRODUCT(($D$11:$D$16&gt;0)*((SUMIF($D$11:$D$16,$D$11:$D$16,$E$11:$E$16)=0)+(MOD(SUMIF($D$11:$D$16,$D$11:$D$16,$E$11:$E$16),Kosten!$C$8)&lt;&gt;0)&gt;0))&gt;0,"Hinweis: Die Tage der Zeilen mit "&amp;FIXED(INDEX($D$11:$D$16,(101-SUMPRODUCT(MAX(($D$11:$D$16&gt;0)*((SUMIF($D$11:$D$16,$D$11:$D$16,$E$11:$E$16)=0)+(MOD(SUMIF($D$11:$D$16,$D$11:$D$16,$E$11:$E$16),Kosten!$C$8)&lt;&gt;0)&gt;0)*(101-ROW($D$11:$D$16))))-10)),2)&amp;" m² Wohnfläche (erste Zeile: Nr. "&amp;(101-SUMPRODUCT(MAX(($D$11:$D$16&gt;0)*((SUMIF($D$11:$D$16,$D$11:$D$16,$E$11:$E$16)=0)+(MOD(SUMIF($D$11:$D$16,$D$11:$D$16,$E$11:$E$16),Kosten!$C$8)&lt;&gt;0)&gt;0)*(101-ROW($D$11:$D$16))))-10)&amp;") ergeben "&amp;SUMIF($D$11:$D$16,INDEX($D$11:$D$16,(101-SUMPRODUCT(MAX(($D$11:$D$16&gt;0)*((SUMIF($D$11:$D$16,$D$11:$D$16,$E$11:$E$16)=0)+(MOD(SUMIF($D$11:$D$16,$D$11:$D$16,$E$11:$E$16),Kosten!$C$8)&lt;&gt;0)&gt;0)*(101-ROW($D$11:$D$16))))-10)),$E$11:$E$16)&amp;" und passen nicht zu den "&amp;Kosten!C8&amp;" Tagen des Abrechnungszeitraums. Jede Wohnung braucht Zeilen für den ganzen Zeitraum (Miete, Leerstand, Eigennutzung)."&amp;IF(SUMPRODUCT(($D$11:$D$16&gt;0)*((SUMIF($D$11:$D$16,$D$11:$D$16,$E$11:$E$16)=0)+(MOD(SUMIF($D$11:$D$16,$D$11:$D$16,$E$11:$E$16),Kosten!$C$8)&lt;&gt;0)&gt;0))&gt;1," Weitere Wohnungen weichen ebenfalls ab.",""),""))</f>
        <v/>
      </c>
      <c r="B28" s="55" t="n"/>
      <c r="C28" s="55" t="n"/>
      <c r="D28" s="55" t="n"/>
      <c r="E28" s="55" t="n"/>
      <c r="F28" s="55" t="n"/>
      <c r="G28" s="55" t="n"/>
      <c r="H28" s="55" t="n"/>
      <c r="I28" s="55" t="n"/>
      <c r="J28" s="55" t="n"/>
      <c r="K28" s="55" t="n"/>
      <c r="L28" s="55" t="n"/>
      <c r="M28" s="55" t="n"/>
      <c r="N28" s="55" t="n"/>
      <c r="O28" s="55" t="n"/>
      <c r="P28" s="55" t="n"/>
      <c r="Q28" s="55" t="n"/>
      <c r="R28" s="55" t="n"/>
    </row>
    <row r="29">
      <c r="A29" s="55">
        <f>IF(AND(ISNUMBER('CO2-Kosten'!C9),I17&gt;0,ABS(I17/MAX(Kosten!C8,1)-'CO2-Kosten'!C9)&gt;0.05),"Hinweis: Wohnfläche × Tage ergibt umgerechnet "&amp;FIXED(I17/MAX(Kosten!C8,1),2)&amp;" m², auf dem Blatt ""CO2-Kosten"" steht "&amp;FIXED('CO2-Kosten'!C9,2)&amp;" m². Fehlen Zeilen für Leerstand, Eigennutzung oder Tage?","")</f>
        <v/>
      </c>
      <c r="B29" s="55" t="n"/>
      <c r="C29" s="55" t="n"/>
      <c r="D29" s="55" t="n"/>
      <c r="E29" s="55" t="n"/>
      <c r="F29" s="55" t="n"/>
      <c r="G29" s="55" t="n"/>
      <c r="H29" s="55" t="n"/>
      <c r="I29" s="55" t="n"/>
      <c r="J29" s="55" t="n"/>
      <c r="K29" s="55" t="n"/>
      <c r="L29" s="55" t="n"/>
      <c r="M29" s="55" t="n"/>
      <c r="N29" s="55" t="n"/>
      <c r="O29" s="55" t="n"/>
      <c r="P29" s="55" t="n"/>
      <c r="Q29" s="55" t="n"/>
      <c r="R29" s="55" t="n"/>
    </row>
    <row r="30">
      <c r="A30" s="55">
        <f>IF(AND(COUNT(Kosten!C7:D7,Kosten!C13:D15,Kosten!C17:D18,Kosten!D24:D30,Kosten!D34,Kosten!C36:C39,D11:H16)=0,COUNTA(B11:B16)=0),"",'CO2-Kosten'!B19)</f>
        <v/>
      </c>
      <c r="B30" s="55" t="n"/>
      <c r="C30" s="55" t="n"/>
      <c r="D30" s="55" t="n"/>
      <c r="E30" s="55" t="n"/>
      <c r="F30" s="55" t="n"/>
      <c r="G30" s="55" t="n"/>
      <c r="H30" s="55" t="n"/>
      <c r="I30" s="55" t="n"/>
      <c r="J30" s="55" t="n"/>
      <c r="K30" s="55" t="n"/>
      <c r="L30" s="55" t="n"/>
      <c r="M30" s="55" t="n"/>
      <c r="N30" s="55" t="n"/>
      <c r="O30" s="55" t="n"/>
      <c r="P30" s="55" t="n"/>
      <c r="Q30" s="55" t="n"/>
      <c r="R30" s="55" t="n"/>
    </row>
    <row r="31">
      <c r="A31" s="55">
        <f>IF(AND(COUNT(Kosten!C7:D7,Kosten!C13:D15,Kosten!C17:D18,Kosten!D24:D30,Kosten!D34,Kosten!C36:C39,D11:H16)=0,COUNTA(B11:B16)=0),"",IF(Kosten!C44="in Ordnung","",Kosten!C44))</f>
        <v/>
      </c>
      <c r="B31" s="55" t="n"/>
      <c r="C31" s="55" t="n"/>
      <c r="D31" s="55" t="n"/>
      <c r="E31" s="55" t="n"/>
      <c r="F31" s="55" t="n"/>
      <c r="G31" s="55" t="n"/>
      <c r="H31" s="55" t="n"/>
      <c r="I31" s="55" t="n"/>
      <c r="J31" s="55" t="n"/>
      <c r="K31" s="55" t="n"/>
      <c r="L31" s="55" t="n"/>
      <c r="M31" s="55" t="n"/>
      <c r="N31" s="55" t="n"/>
      <c r="O31" s="55" t="n"/>
      <c r="P31" s="55" t="n"/>
      <c r="Q31" s="55" t="n"/>
      <c r="R31" s="55" t="n"/>
    </row>
  </sheetData>
  <sheetProtection selectLockedCells="0" selectUnlockedCells="0" sheet="1" objects="0" insertRows="1" insertHyperlinks="1" autoFilter="1" scenarios="0" formatColumns="0" deleteColumns="1" insertColumns="1" pivotTables="1" deleteRows="1" formatCells="1" formatRows="0" sort="1"/>
  <mergeCells count="17">
    <mergeCell ref="I7:N7"/>
    <mergeCell ref="A26:R26"/>
    <mergeCell ref="A30:R30"/>
    <mergeCell ref="A29:R29"/>
    <mergeCell ref="A25:R25"/>
    <mergeCell ref="A24:R24"/>
    <mergeCell ref="A20:N20"/>
    <mergeCell ref="A21:N21"/>
    <mergeCell ref="A28:R28"/>
    <mergeCell ref="A17:C17"/>
    <mergeCell ref="I8:N8"/>
    <mergeCell ref="A19:N19"/>
    <mergeCell ref="A23:R23"/>
    <mergeCell ref="A27:R27"/>
    <mergeCell ref="A31:R31"/>
    <mergeCell ref="I6:N6"/>
    <mergeCell ref="A4:R4"/>
  </mergeCells>
  <dataValidations count="4">
    <dataValidation sqref="C11:C16" showDropDown="0" showInputMessage="0" showErrorMessage="1" allowBlank="0" errorTitle="Eingabe" error="Bitte Miete, Eigennutzung oder Leerstand wählen." type="list">
      <formula1>"Miete,Eigennutzung,Leerstand"</formula1>
    </dataValidation>
    <dataValidation sqref="C7:C8" showDropDown="0" showInputMessage="0" showErrorMessage="1" allowBlank="0" errorTitle="Eingabe" error="Bitte 50/50, 60/40 oder 70/30 wählen (Verbrauch/Fläche in Prozent)." type="list">
      <formula1>"50/50,60/40,70/30"</formula1>
    </dataValidation>
    <dataValidation sqref="E11:E16" showDropDown="0" showInputMessage="0" showErrorMessage="1" allowBlank="1" errorTitle="Eingabe" error="Bitte die Tage als ganze Zahl zwischen 0 und 366 eingeben." type="whole" operator="between">
      <formula1>0</formula1>
      <formula2>366</formula2>
    </dataValidation>
    <dataValidation sqref="D11:D16 F11:H16" showDropDown="0" showInputMessage="0" showErrorMessage="1" allowBlank="1" errorTitle="Eingabe" error="Bitte eine Zahl größer oder gleich null eingeben." type="decimal" operator="greaterThanOrEqual">
      <formula1>0</formula1>
    </dataValidation>
  </dataValidations>
  <hyperlinks>
    <hyperlink xmlns:r="http://schemas.openxmlformats.org/officeDocument/2006/relationships" ref="A3" r:id="rId1"/>
  </hyperlinks>
  <pageMargins left="0.5" right="0.5" top="0.6" bottom="0.6" header="0.3" footer="0.3"/>
  <pageSetup orientation="landscape" paperSize="9" fitToHeight="1" fitToWidth="1"/>
  <headerFooter>
    <oddHeader/>
    <oddFooter>&amp;CSeite &amp;P von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J48"/>
  <sheetViews>
    <sheetView showGridLines="0" workbookViewId="0">
      <selection activeCell="A1" sqref="A1"/>
    </sheetView>
  </sheetViews>
  <sheetFormatPr baseColWidth="8" defaultRowHeight="15"/>
  <cols>
    <col width="8" customWidth="1" min="1" max="1"/>
    <col width="52" customWidth="1" min="2" max="2"/>
    <col width="20" customWidth="1" min="3" max="3"/>
    <col width="18" customWidth="1" min="4" max="4"/>
    <col width="18" customWidth="1" min="5" max="5"/>
    <col width="18" customWidth="1" min="6" max="6"/>
    <col width="18" customWidth="1" min="7" max="7"/>
    <col width="18" customWidth="1" min="8" max="8"/>
    <col width="18" customWidth="1" min="9" max="9"/>
    <col width="18" customWidth="1" min="10" max="10"/>
  </cols>
  <sheetData>
    <row r="1" ht="24" customHeight="1">
      <c r="A1" s="1" t="inlineStr">
        <is>
          <t>Heizkostenabrechnung: CO2-Kostenaufteilung</t>
        </is>
      </c>
    </row>
    <row r="2">
      <c r="A2" s="2" t="inlineStr">
        <is>
          <t>Stufenmodell für Wohngebäude nach der Anlage zu den §§ 5 bis 7 CO2KostAufG (Vermieteranteil 0 bis 95 Prozent)</t>
        </is>
      </c>
    </row>
    <row r="3">
      <c r="A3" s="3" t="inlineStr">
        <is>
          <t>Fertige PDF-Abrechnung für jede Mietpartei: Werkzeug auf hausgeld-umlegen.de/heizkostenabrechnung-erstellen/ (Berechnung kostenlos, PDF gegen Gebühr)</t>
        </is>
      </c>
    </row>
    <row r="4" ht="32" customHeight="1">
      <c r="A4" s="8" t="inlineStr">
        <is>
          <t>BEISPIEL: Die Zellen enthalten Beispielwerte für ein Zweifamilienhaus (2 Wohnungen, Erdgas, Abrechnungsjahr 2025). Überschreiben Sie die gelb hinterlegten Zellen mit Ihren Zahlen.</t>
        </is>
      </c>
    </row>
    <row r="5">
      <c r="A5" s="9" t="inlineStr">
        <is>
          <t>Eingaben aus der Brennstoffrechnung</t>
        </is>
      </c>
      <c r="B5" s="9" t="n"/>
      <c r="C5" s="9" t="n"/>
      <c r="D5" s="9" t="n"/>
      <c r="E5" s="9" t="n"/>
      <c r="F5" s="9" t="n"/>
      <c r="G5" s="9" t="n"/>
      <c r="H5" s="9" t="n"/>
      <c r="I5" s="9" t="n"/>
      <c r="J5" s="9" t="n"/>
    </row>
    <row r="6" ht="32" customHeight="1">
      <c r="A6" s="15" t="n"/>
      <c r="B6" s="11" t="inlineStr">
        <is>
          <t>Fallen CO2-Kosten an? (Gas, Heizöl, Flüssiggas, Fernwärme: Ja)</t>
        </is>
      </c>
      <c r="C6" s="39" t="inlineStr">
        <is>
          <t>Ja</t>
        </is>
      </c>
      <c r="D6" s="13" t="inlineStr">
        <is>
          <t>Nein bei Wärmepumpe, Strom, Holz, Pellets</t>
        </is>
      </c>
      <c r="E6" s="13" t="n"/>
      <c r="F6" s="13" t="n"/>
      <c r="G6" s="13" t="n"/>
      <c r="H6" s="13" t="n"/>
      <c r="I6" s="13" t="n"/>
      <c r="J6" s="13" t="n"/>
    </row>
    <row r="7" ht="32" customHeight="1">
      <c r="A7" s="15" t="n"/>
      <c r="B7" s="11" t="inlineStr">
        <is>
          <t>CO2-Kosten laut Brennstoffrechnung in € (CO2-Preisbestandteil)</t>
        </is>
      </c>
      <c r="C7" s="19" t="n">
        <v>356.18</v>
      </c>
      <c r="D7" s="13" t="inlineStr">
        <is>
          <t>Steht auf der Rechnung (§ 3 CO2KostAufG). Teil der Brennstoffkosten.</t>
        </is>
      </c>
      <c r="E7" s="13" t="n"/>
      <c r="F7" s="13" t="n"/>
      <c r="G7" s="13" t="n"/>
      <c r="H7" s="13" t="n"/>
      <c r="I7" s="13" t="n"/>
      <c r="J7" s="13" t="n"/>
    </row>
    <row r="8" ht="32" customHeight="1">
      <c r="A8" s="15" t="n"/>
      <c r="B8" s="11" t="inlineStr">
        <is>
          <t>CO2-Ausstoß laut Brennstoffrechnung in kg CO2</t>
        </is>
      </c>
      <c r="C8" s="23" t="n">
        <v>5442</v>
      </c>
      <c r="D8" s="13" t="inlineStr">
        <is>
          <t>Emissionen des Abrechnungszeitraums</t>
        </is>
      </c>
      <c r="E8" s="13" t="n"/>
      <c r="F8" s="13" t="n"/>
      <c r="G8" s="13" t="n"/>
      <c r="H8" s="13" t="n"/>
      <c r="I8" s="13" t="n"/>
      <c r="J8" s="13" t="n"/>
    </row>
    <row r="9" ht="32" customHeight="1">
      <c r="A9" s="15" t="n"/>
      <c r="B9" s="11" t="inlineStr">
        <is>
          <t>Wohnfläche des Hauses gesamt in m² (leer: Summe aus dem Blatt Verteilung)</t>
        </is>
      </c>
      <c r="C9" s="28" t="n"/>
      <c r="D9" s="13" t="inlineStr">
        <is>
          <t>Gesamte Wohnfläche des Gebäudes</t>
        </is>
      </c>
      <c r="E9" s="13" t="n"/>
      <c r="F9" s="13" t="n"/>
      <c r="G9" s="13" t="n"/>
      <c r="H9" s="13" t="n"/>
      <c r="I9" s="13" t="n"/>
      <c r="J9" s="13" t="n"/>
    </row>
    <row r="10">
      <c r="A10" s="15" t="n"/>
      <c r="B10" s="11" t="inlineStr">
        <is>
          <t>Tage des Abrechnungszeitraums (aus Blatt Kosten)</t>
        </is>
      </c>
      <c r="C10" s="14">
        <f>Kosten!C8</f>
        <v/>
      </c>
      <c r="D10" s="13" t="inlineStr">
        <is>
          <t>Unter 365 Tagen werden die Stufengrenzen anteilig gekürzt (§ 5 Abs. 1 Satz 4)</t>
        </is>
      </c>
      <c r="E10" s="13" t="n"/>
      <c r="F10" s="13" t="n"/>
      <c r="G10" s="13" t="n"/>
      <c r="H10" s="13" t="n"/>
      <c r="I10" s="13" t="n"/>
      <c r="J10" s="13" t="n"/>
    </row>
    <row r="12">
      <c r="A12" s="9" t="inlineStr">
        <is>
          <t>Einstufung und Aufteilung</t>
        </is>
      </c>
      <c r="B12" s="9" t="n"/>
      <c r="C12" s="9" t="n"/>
      <c r="D12" s="9" t="n"/>
      <c r="E12" s="9" t="n"/>
      <c r="F12" s="9" t="n"/>
      <c r="G12" s="9" t="n"/>
      <c r="H12" s="9" t="n"/>
      <c r="I12" s="9" t="n"/>
      <c r="J12" s="9" t="n"/>
    </row>
    <row r="13">
      <c r="A13" s="15" t="n"/>
      <c r="B13" s="11" t="inlineStr">
        <is>
          <t>Wohnfläche für die Einstufung in m²</t>
        </is>
      </c>
      <c r="C13" s="56">
        <f>IF(ISNUMBER(C9),C9,Verteilung!I17/MAX(C10,1))</f>
        <v/>
      </c>
      <c r="D13" s="13" t="inlineStr">
        <is>
          <t>Leer lassen: Summe der Wohnflächen aus dem Blatt Verteilung</t>
        </is>
      </c>
      <c r="E13" s="13" t="n"/>
      <c r="F13" s="13" t="n"/>
      <c r="G13" s="13" t="n"/>
      <c r="H13" s="13" t="n"/>
      <c r="I13" s="13" t="n"/>
      <c r="J13" s="13" t="n"/>
    </row>
    <row r="14">
      <c r="A14" s="15" t="n"/>
      <c r="B14" s="11" t="inlineStr">
        <is>
          <t>CO2-Ausstoß in kg je m² Wohnfläche und Jahr (auf eine Nachkommastelle gerundet)</t>
        </is>
      </c>
      <c r="C14" s="57">
        <f>IF(AND(ISNUMBER(C8),C13&gt;0),ROUND(ROUND(C8/C13,9),1),"")</f>
        <v/>
      </c>
      <c r="D14" s="13" t="n"/>
      <c r="E14" s="13" t="n"/>
      <c r="F14" s="13" t="n"/>
      <c r="G14" s="13" t="n"/>
      <c r="H14" s="13" t="n"/>
      <c r="I14" s="13" t="n"/>
      <c r="J14" s="13" t="n"/>
    </row>
    <row r="15">
      <c r="A15" s="15" t="n"/>
      <c r="B15" s="11" t="inlineStr">
        <is>
          <t>Stufe</t>
        </is>
      </c>
      <c r="C15" s="58">
        <f>IF(ISNUMBER(C14),1+SUMPRODUCT(--(ROUND(C14*365,6)&gt;=ROUND(C23:C31*MIN(365,MAX(C10,1)),6))),"")</f>
        <v/>
      </c>
      <c r="D15" s="13" t="inlineStr">
        <is>
          <t>Zuordnung nach der Tabelle unten, Grenzen "bis unter"</t>
        </is>
      </c>
      <c r="E15" s="13" t="n"/>
      <c r="F15" s="13" t="n"/>
      <c r="G15" s="13" t="n"/>
      <c r="H15" s="13" t="n"/>
      <c r="I15" s="13" t="n"/>
      <c r="J15" s="13" t="n"/>
    </row>
    <row r="16">
      <c r="A16" s="15" t="n"/>
      <c r="B16" s="11" t="inlineStr">
        <is>
          <t>Anteil Mieter</t>
        </is>
      </c>
      <c r="C16" s="59">
        <f>IF(ISNUMBER(C15),INDEX(D23:D32,C15),"")</f>
        <v/>
      </c>
      <c r="D16" s="13" t="n"/>
      <c r="E16" s="13" t="n"/>
      <c r="F16" s="13" t="n"/>
      <c r="G16" s="13" t="n"/>
      <c r="H16" s="13" t="n"/>
      <c r="I16" s="13" t="n"/>
      <c r="J16" s="13" t="n"/>
    </row>
    <row r="17">
      <c r="A17" s="15" t="n"/>
      <c r="B17" s="11" t="inlineStr">
        <is>
          <t>Anteil Vermieter</t>
        </is>
      </c>
      <c r="C17" s="59">
        <f>IF(ISNUMBER(C15),INDEX(E23:E32,C15),"")</f>
        <v/>
      </c>
      <c r="D17" s="13" t="n"/>
      <c r="E17" s="13" t="n"/>
      <c r="F17" s="13" t="n"/>
      <c r="G17" s="13" t="n"/>
      <c r="H17" s="13" t="n"/>
      <c r="I17" s="13" t="n"/>
      <c r="J17" s="13" t="n"/>
    </row>
    <row r="18">
      <c r="A18" s="15" t="n"/>
      <c r="B18" s="20" t="inlineStr">
        <is>
          <t>CO2-Kosten Vermieter / Mieter (rechnerisch für das ganze Haus)</t>
        </is>
      </c>
      <c r="C18" s="22">
        <f>IF(AND(C6="Ja",ISNUMBER(C17)),ROUND(N(C7)*C17,2),0)</f>
        <v/>
      </c>
      <c r="D18" s="22">
        <f>IF(C6="Ja",N(C7)-C18,0)</f>
        <v/>
      </c>
      <c r="E18" s="13" t="inlineStr">
        <is>
          <t>Die Beträge je Mietpartei stehen unten und können in der Summe um einzelne Cent abweichen</t>
        </is>
      </c>
      <c r="F18" s="13" t="n"/>
      <c r="G18" s="13" t="n"/>
      <c r="H18" s="13" t="n"/>
      <c r="I18" s="13" t="n"/>
      <c r="J18" s="13" t="n"/>
    </row>
    <row r="19" ht="32" customHeight="1">
      <c r="A19" s="15" t="n"/>
      <c r="B19" s="34">
        <f>IF(C6&lt;&gt;"Ja","Hinweis: Wärmepumpe, Strom und andere Energieträger ohne Emissionsfaktor nach dem Brennstoffemissionshandelsgesetz: Es fallen keine CO2-Kosten nach dem CO2KostAufG an. Eine Aufteilung entfällt.",IF(AND(N(C7)&gt;0,NOT(ISNUMBER(C15))),"Hinweis: CO2-Menge oder Wohnfläche fehlt. Ohne Einstufung bleibt der Vermieteranteil bei null.",IF(N(C7)=0,"Hinweis: CO2-Kosten fehlen. Ohne Betrag wird nichts aufgeteilt.","")))</f>
        <v/>
      </c>
      <c r="C19" s="34" t="n"/>
      <c r="D19" s="34" t="n"/>
      <c r="E19" s="34" t="n"/>
      <c r="F19" s="34" t="n"/>
      <c r="G19" s="34" t="n"/>
      <c r="H19" s="34" t="n"/>
      <c r="I19" s="34" t="n"/>
      <c r="J19" s="34" t="n"/>
    </row>
    <row r="21">
      <c r="A21" s="9" t="inlineStr">
        <is>
          <t>Stufentabelle (Anlage zu den §§ 5 bis 7 CO2KostAufG, Wohngebäude)</t>
        </is>
      </c>
      <c r="B21" s="9" t="n"/>
      <c r="C21" s="9" t="n"/>
      <c r="D21" s="9" t="n"/>
      <c r="E21" s="9" t="n"/>
      <c r="F21" s="9" t="n"/>
      <c r="G21" s="9" t="n"/>
      <c r="H21" s="9" t="n"/>
      <c r="I21" s="9" t="n"/>
      <c r="J21" s="9" t="n"/>
    </row>
    <row r="22">
      <c r="A22" s="17" t="inlineStr">
        <is>
          <t>Stufe</t>
        </is>
      </c>
      <c r="B22" s="17" t="inlineStr">
        <is>
          <t>CO2-Ausstoß in kg je m² und Jahr</t>
        </is>
      </c>
      <c r="C22" s="17" t="inlineStr">
        <is>
          <t>bis unter (kg)</t>
        </is>
      </c>
      <c r="D22" s="17" t="inlineStr">
        <is>
          <t>Anteil Mieter</t>
        </is>
      </c>
      <c r="E22" s="17" t="inlineStr">
        <is>
          <t>Anteil Vermieter</t>
        </is>
      </c>
    </row>
    <row r="23">
      <c r="A23" s="10" t="n">
        <v>1</v>
      </c>
      <c r="B23" s="10" t="inlineStr">
        <is>
          <t>unter 12</t>
        </is>
      </c>
      <c r="C23" s="60" t="n">
        <v>12</v>
      </c>
      <c r="D23" s="61" t="n">
        <v>1</v>
      </c>
      <c r="E23" s="61" t="n">
        <v>0</v>
      </c>
    </row>
    <row r="24">
      <c r="A24" s="10" t="n">
        <v>2</v>
      </c>
      <c r="B24" s="10" t="inlineStr">
        <is>
          <t>12 bis unter 17</t>
        </is>
      </c>
      <c r="C24" s="60" t="n">
        <v>17</v>
      </c>
      <c r="D24" s="61" t="n">
        <v>0.9</v>
      </c>
      <c r="E24" s="61" t="n">
        <v>0.1</v>
      </c>
    </row>
    <row r="25">
      <c r="A25" s="10" t="n">
        <v>3</v>
      </c>
      <c r="B25" s="10" t="inlineStr">
        <is>
          <t>17 bis unter 22</t>
        </is>
      </c>
      <c r="C25" s="60" t="n">
        <v>22</v>
      </c>
      <c r="D25" s="61" t="n">
        <v>0.8</v>
      </c>
      <c r="E25" s="61" t="n">
        <v>0.2</v>
      </c>
    </row>
    <row r="26">
      <c r="A26" s="10" t="n">
        <v>4</v>
      </c>
      <c r="B26" s="10" t="inlineStr">
        <is>
          <t>22 bis unter 27</t>
        </is>
      </c>
      <c r="C26" s="60" t="n">
        <v>27</v>
      </c>
      <c r="D26" s="61" t="n">
        <v>0.7</v>
      </c>
      <c r="E26" s="61" t="n">
        <v>0.3</v>
      </c>
    </row>
    <row r="27">
      <c r="A27" s="10" t="n">
        <v>5</v>
      </c>
      <c r="B27" s="10" t="inlineStr">
        <is>
          <t>27 bis unter 32</t>
        </is>
      </c>
      <c r="C27" s="60" t="n">
        <v>32</v>
      </c>
      <c r="D27" s="61" t="n">
        <v>0.6</v>
      </c>
      <c r="E27" s="61" t="n">
        <v>0.4</v>
      </c>
    </row>
    <row r="28">
      <c r="A28" s="10" t="n">
        <v>6</v>
      </c>
      <c r="B28" s="10" t="inlineStr">
        <is>
          <t>32 bis unter 37</t>
        </is>
      </c>
      <c r="C28" s="60" t="n">
        <v>37</v>
      </c>
      <c r="D28" s="61" t="n">
        <v>0.5</v>
      </c>
      <c r="E28" s="61" t="n">
        <v>0.5</v>
      </c>
    </row>
    <row r="29">
      <c r="A29" s="10" t="n">
        <v>7</v>
      </c>
      <c r="B29" s="10" t="inlineStr">
        <is>
          <t>37 bis unter 42</t>
        </is>
      </c>
      <c r="C29" s="60" t="n">
        <v>42</v>
      </c>
      <c r="D29" s="61" t="n">
        <v>0.4</v>
      </c>
      <c r="E29" s="61" t="n">
        <v>0.6</v>
      </c>
    </row>
    <row r="30">
      <c r="A30" s="10" t="n">
        <v>8</v>
      </c>
      <c r="B30" s="10" t="inlineStr">
        <is>
          <t>42 bis unter 47</t>
        </is>
      </c>
      <c r="C30" s="60" t="n">
        <v>47</v>
      </c>
      <c r="D30" s="61" t="n">
        <v>0.3</v>
      </c>
      <c r="E30" s="61" t="n">
        <v>0.7</v>
      </c>
    </row>
    <row r="31">
      <c r="A31" s="10" t="n">
        <v>9</v>
      </c>
      <c r="B31" s="10" t="inlineStr">
        <is>
          <t>47 bis unter 52</t>
        </is>
      </c>
      <c r="C31" s="60" t="n">
        <v>52</v>
      </c>
      <c r="D31" s="61" t="n">
        <v>0.2</v>
      </c>
      <c r="E31" s="61" t="n">
        <v>0.8</v>
      </c>
    </row>
    <row r="32">
      <c r="A32" s="10" t="n">
        <v>10</v>
      </c>
      <c r="B32" s="10" t="inlineStr">
        <is>
          <t>52 und mehr</t>
        </is>
      </c>
      <c r="C32" s="60" t="inlineStr">
        <is>
          <t>–</t>
        </is>
      </c>
      <c r="D32" s="61" t="n">
        <v>0.05</v>
      </c>
      <c r="E32" s="61" t="n">
        <v>0.95</v>
      </c>
    </row>
    <row r="33">
      <c r="A33" s="62" t="inlineStr">
        <is>
          <t>Die Stufe, in die Ihr Haus fällt, ist gelb markiert. Quelle: gesetze-im-internet.de/co2kostaufg/anlage.html</t>
        </is>
      </c>
      <c r="B33" s="62" t="n"/>
      <c r="C33" s="62" t="n"/>
      <c r="D33" s="62" t="n"/>
      <c r="E33" s="62" t="n"/>
      <c r="F33" s="62" t="n"/>
      <c r="G33" s="62" t="n"/>
      <c r="H33" s="62" t="n"/>
      <c r="I33" s="62" t="n"/>
      <c r="J33" s="62" t="n"/>
    </row>
    <row r="35">
      <c r="A35" s="9" t="inlineStr">
        <is>
          <t>Kostenblöcke der CO2-Kosten (folgen den Schlüsseln der Brennstoffkosten)</t>
        </is>
      </c>
      <c r="B35" s="9" t="n"/>
      <c r="C35" s="9" t="n"/>
      <c r="D35" s="9" t="n"/>
      <c r="E35" s="9" t="n"/>
      <c r="F35" s="9" t="n"/>
      <c r="G35" s="9" t="n"/>
      <c r="H35" s="9" t="n"/>
      <c r="I35" s="9" t="n"/>
      <c r="J35" s="9" t="n"/>
    </row>
    <row r="36">
      <c r="A36" s="17" t="n"/>
      <c r="B36" s="17" t="inlineStr">
        <is>
          <t>Block</t>
        </is>
      </c>
      <c r="C36" s="17" t="inlineStr">
        <is>
          <t>CO2-Kosten</t>
        </is>
      </c>
      <c r="D36" s="17" t="inlineStr">
        <is>
          <t>nach Verbrauch</t>
        </is>
      </c>
      <c r="E36" s="17" t="inlineStr">
        <is>
          <t>nach Fläche</t>
        </is>
      </c>
    </row>
    <row r="37">
      <c r="A37" s="10" t="inlineStr">
        <is>
          <t>H</t>
        </is>
      </c>
      <c r="B37" s="11" t="inlineStr">
        <is>
          <t>Heizung</t>
        </is>
      </c>
      <c r="C37" s="35">
        <f>IF(C6="Ja",N(C7),0)-C38</f>
        <v/>
      </c>
      <c r="D37" s="35">
        <f>ROUND(C37*Verteilung!D7,2)</f>
        <v/>
      </c>
      <c r="E37" s="35">
        <f>C37-D37</f>
        <v/>
      </c>
    </row>
    <row r="38">
      <c r="A38" s="10" t="inlineStr">
        <is>
          <t>W</t>
        </is>
      </c>
      <c r="B38" s="11" t="inlineStr">
        <is>
          <t>Warmwasser</t>
        </is>
      </c>
      <c r="C38" s="35">
        <f>ROUND(IF(C6="Ja",N(C7),0)*Kosten!C43,2)</f>
        <v/>
      </c>
      <c r="D38" s="35">
        <f>ROUND(C38*Verteilung!D8,2)</f>
        <v/>
      </c>
      <c r="E38" s="35">
        <f>C38-D38</f>
        <v/>
      </c>
    </row>
    <row r="39" ht="36" customHeight="1">
      <c r="A39" s="63" t="inlineStr">
        <is>
          <t>Nr.</t>
        </is>
      </c>
      <c r="B39" s="63" t="inlineStr">
        <is>
          <t>Nutzer / Wohnung</t>
        </is>
      </c>
      <c r="C39" s="63" t="inlineStr">
        <is>
          <t>Nutzung</t>
        </is>
      </c>
      <c r="D39" s="63" t="inlineStr">
        <is>
          <t>Heizung Grundkosten</t>
        </is>
      </c>
      <c r="E39" s="63" t="inlineStr">
        <is>
          <t>Heizung Verbrauch</t>
        </is>
      </c>
      <c r="F39" s="63" t="inlineStr">
        <is>
          <t>Warmwasser Grundkosten</t>
        </is>
      </c>
      <c r="G39" s="63" t="inlineStr">
        <is>
          <t>Warmwasser Verbrauch</t>
        </is>
      </c>
      <c r="H39" s="63" t="inlineStr">
        <is>
          <t>CO2-Anteil der Nutzung</t>
        </is>
      </c>
      <c r="I39" s="63" t="inlineStr">
        <is>
          <t>davon Vermieter</t>
        </is>
      </c>
      <c r="J39" s="63" t="inlineStr">
        <is>
          <t>davon Mieter</t>
        </is>
      </c>
    </row>
    <row r="40">
      <c r="A40" s="47">
        <f>Verteilung!A11</f>
        <v/>
      </c>
      <c r="B40" s="34">
        <f>IF(Verteilung!B11="","",Verteilung!B11)</f>
        <v/>
      </c>
      <c r="C40" s="47">
        <f>Verteilung!C11</f>
        <v/>
      </c>
      <c r="D40" s="35">
        <f>IF(Verteilung!$I$17&gt;0,ROUNDDOWN(ROUND($E$37*Verteilung!I11/Verteilung!$I$17,9),2),0)</f>
        <v/>
      </c>
      <c r="E40" s="35">
        <f>IF(Verteilung!$I$17=0,0,IF(Verteilung!$H$7&gt;0,ROUNDDOWN(ROUND($D$37*N(Verteilung!F11)/Verteilung!$H$7,9),2),ROUNDDOWN(ROUND($D$37*Verteilung!I11/Verteilung!$I$17,9),2)))</f>
        <v/>
      </c>
      <c r="F40" s="35">
        <f>IF(Verteilung!$I$17&gt;0,ROUNDDOWN(ROUND($E$38*Verteilung!I11/Verteilung!$I$17,9),2),0)</f>
        <v/>
      </c>
      <c r="G40" s="35">
        <f>IF(Verteilung!$I$17=0,0,IF(Verteilung!$H$8&gt;0,ROUNDDOWN(ROUND($D$38*N(Verteilung!G11)/Verteilung!$H$8,9),2),ROUNDDOWN(ROUND($D$38*Verteilung!I11/Verteilung!$I$17,9),2)))</f>
        <v/>
      </c>
      <c r="H40" s="35">
        <f>D40+E40+F40+G40</f>
        <v/>
      </c>
      <c r="I40" s="22">
        <f>IF(C40="Miete",ROUNDUP(ROUND(H40*IF(AND(C6="Ja",ISNUMBER(C17)),C17,0),9),2),0)</f>
        <v/>
      </c>
      <c r="J40" s="35">
        <f>IF(C40="Miete",H40-I40,0)</f>
        <v/>
      </c>
    </row>
    <row r="41">
      <c r="A41" s="47">
        <f>Verteilung!A12</f>
        <v/>
      </c>
      <c r="B41" s="34">
        <f>IF(Verteilung!B12="","",Verteilung!B12)</f>
        <v/>
      </c>
      <c r="C41" s="47">
        <f>Verteilung!C12</f>
        <v/>
      </c>
      <c r="D41" s="35">
        <f>IF(Verteilung!$I$17&gt;0,ROUNDDOWN(ROUND($E$37*Verteilung!I12/Verteilung!$I$17,9),2),0)</f>
        <v/>
      </c>
      <c r="E41" s="35">
        <f>IF(Verteilung!$I$17=0,0,IF(Verteilung!$H$7&gt;0,ROUNDDOWN(ROUND($D$37*N(Verteilung!F12)/Verteilung!$H$7,9),2),ROUNDDOWN(ROUND($D$37*Verteilung!I12/Verteilung!$I$17,9),2)))</f>
        <v/>
      </c>
      <c r="F41" s="35">
        <f>IF(Verteilung!$I$17&gt;0,ROUNDDOWN(ROUND($E$38*Verteilung!I12/Verteilung!$I$17,9),2),0)</f>
        <v/>
      </c>
      <c r="G41" s="35">
        <f>IF(Verteilung!$I$17=0,0,IF(Verteilung!$H$8&gt;0,ROUNDDOWN(ROUND($D$38*N(Verteilung!G12)/Verteilung!$H$8,9),2),ROUNDDOWN(ROUND($D$38*Verteilung!I12/Verteilung!$I$17,9),2)))</f>
        <v/>
      </c>
      <c r="H41" s="35">
        <f>D41+E41+F41+G41</f>
        <v/>
      </c>
      <c r="I41" s="22">
        <f>IF(C41="Miete",ROUNDUP(ROUND(H41*IF(AND(C6="Ja",ISNUMBER(C17)),C17,0),9),2),0)</f>
        <v/>
      </c>
      <c r="J41" s="35">
        <f>IF(C41="Miete",H41-I41,0)</f>
        <v/>
      </c>
    </row>
    <row r="42">
      <c r="A42" s="47">
        <f>Verteilung!A13</f>
        <v/>
      </c>
      <c r="B42" s="34">
        <f>IF(Verteilung!B13="","",Verteilung!B13)</f>
        <v/>
      </c>
      <c r="C42" s="47">
        <f>Verteilung!C13</f>
        <v/>
      </c>
      <c r="D42" s="35">
        <f>IF(Verteilung!$I$17&gt;0,ROUNDDOWN(ROUND($E$37*Verteilung!I13/Verteilung!$I$17,9),2),0)</f>
        <v/>
      </c>
      <c r="E42" s="35">
        <f>IF(Verteilung!$I$17=0,0,IF(Verteilung!$H$7&gt;0,ROUNDDOWN(ROUND($D$37*N(Verteilung!F13)/Verteilung!$H$7,9),2),ROUNDDOWN(ROUND($D$37*Verteilung!I13/Verteilung!$I$17,9),2)))</f>
        <v/>
      </c>
      <c r="F42" s="35">
        <f>IF(Verteilung!$I$17&gt;0,ROUNDDOWN(ROUND($E$38*Verteilung!I13/Verteilung!$I$17,9),2),0)</f>
        <v/>
      </c>
      <c r="G42" s="35">
        <f>IF(Verteilung!$I$17=0,0,IF(Verteilung!$H$8&gt;0,ROUNDDOWN(ROUND($D$38*N(Verteilung!G13)/Verteilung!$H$8,9),2),ROUNDDOWN(ROUND($D$38*Verteilung!I13/Verteilung!$I$17,9),2)))</f>
        <v/>
      </c>
      <c r="H42" s="35">
        <f>D42+E42+F42+G42</f>
        <v/>
      </c>
      <c r="I42" s="22">
        <f>IF(C42="Miete",ROUNDUP(ROUND(H42*IF(AND(C6="Ja",ISNUMBER(C17)),C17,0),9),2),0)</f>
        <v/>
      </c>
      <c r="J42" s="35">
        <f>IF(C42="Miete",H42-I42,0)</f>
        <v/>
      </c>
    </row>
    <row r="43">
      <c r="A43" s="47">
        <f>Verteilung!A14</f>
        <v/>
      </c>
      <c r="B43" s="34">
        <f>IF(Verteilung!B14="","",Verteilung!B14)</f>
        <v/>
      </c>
      <c r="C43" s="47">
        <f>Verteilung!C14</f>
        <v/>
      </c>
      <c r="D43" s="35">
        <f>IF(Verteilung!$I$17&gt;0,ROUNDDOWN(ROUND($E$37*Verteilung!I14/Verteilung!$I$17,9),2),0)</f>
        <v/>
      </c>
      <c r="E43" s="35">
        <f>IF(Verteilung!$I$17=0,0,IF(Verteilung!$H$7&gt;0,ROUNDDOWN(ROUND($D$37*N(Verteilung!F14)/Verteilung!$H$7,9),2),ROUNDDOWN(ROUND($D$37*Verteilung!I14/Verteilung!$I$17,9),2)))</f>
        <v/>
      </c>
      <c r="F43" s="35">
        <f>IF(Verteilung!$I$17&gt;0,ROUNDDOWN(ROUND($E$38*Verteilung!I14/Verteilung!$I$17,9),2),0)</f>
        <v/>
      </c>
      <c r="G43" s="35">
        <f>IF(Verteilung!$I$17=0,0,IF(Verteilung!$H$8&gt;0,ROUNDDOWN(ROUND($D$38*N(Verteilung!G14)/Verteilung!$H$8,9),2),ROUNDDOWN(ROUND($D$38*Verteilung!I14/Verteilung!$I$17,9),2)))</f>
        <v/>
      </c>
      <c r="H43" s="35">
        <f>D43+E43+F43+G43</f>
        <v/>
      </c>
      <c r="I43" s="22">
        <f>IF(C43="Miete",ROUNDUP(ROUND(H43*IF(AND(C6="Ja",ISNUMBER(C17)),C17,0),9),2),0)</f>
        <v/>
      </c>
      <c r="J43" s="35">
        <f>IF(C43="Miete",H43-I43,0)</f>
        <v/>
      </c>
    </row>
    <row r="44">
      <c r="A44" s="47">
        <f>Verteilung!A15</f>
        <v/>
      </c>
      <c r="B44" s="34">
        <f>IF(Verteilung!B15="","",Verteilung!B15)</f>
        <v/>
      </c>
      <c r="C44" s="47">
        <f>Verteilung!C15</f>
        <v/>
      </c>
      <c r="D44" s="35">
        <f>IF(Verteilung!$I$17&gt;0,ROUNDDOWN(ROUND($E$37*Verteilung!I15/Verteilung!$I$17,9),2),0)</f>
        <v/>
      </c>
      <c r="E44" s="35">
        <f>IF(Verteilung!$I$17=0,0,IF(Verteilung!$H$7&gt;0,ROUNDDOWN(ROUND($D$37*N(Verteilung!F15)/Verteilung!$H$7,9),2),ROUNDDOWN(ROUND($D$37*Verteilung!I15/Verteilung!$I$17,9),2)))</f>
        <v/>
      </c>
      <c r="F44" s="35">
        <f>IF(Verteilung!$I$17&gt;0,ROUNDDOWN(ROUND($E$38*Verteilung!I15/Verteilung!$I$17,9),2),0)</f>
        <v/>
      </c>
      <c r="G44" s="35">
        <f>IF(Verteilung!$I$17=0,0,IF(Verteilung!$H$8&gt;0,ROUNDDOWN(ROUND($D$38*N(Verteilung!G15)/Verteilung!$H$8,9),2),ROUNDDOWN(ROUND($D$38*Verteilung!I15/Verteilung!$I$17,9),2)))</f>
        <v/>
      </c>
      <c r="H44" s="35">
        <f>D44+E44+F44+G44</f>
        <v/>
      </c>
      <c r="I44" s="22">
        <f>IF(C44="Miete",ROUNDUP(ROUND(H44*IF(AND(C6="Ja",ISNUMBER(C17)),C17,0),9),2),0)</f>
        <v/>
      </c>
      <c r="J44" s="35">
        <f>IF(C44="Miete",H44-I44,0)</f>
        <v/>
      </c>
    </row>
    <row r="45">
      <c r="A45" s="47">
        <f>Verteilung!A16</f>
        <v/>
      </c>
      <c r="B45" s="34">
        <f>IF(Verteilung!B16="","",Verteilung!B16)</f>
        <v/>
      </c>
      <c r="C45" s="47">
        <f>Verteilung!C16</f>
        <v/>
      </c>
      <c r="D45" s="35">
        <f>IF(Verteilung!$I$17&gt;0,ROUNDDOWN(ROUND($E$37*Verteilung!I16/Verteilung!$I$17,9),2),0)</f>
        <v/>
      </c>
      <c r="E45" s="35">
        <f>IF(Verteilung!$I$17=0,0,IF(Verteilung!$H$7&gt;0,ROUNDDOWN(ROUND($D$37*N(Verteilung!F16)/Verteilung!$H$7,9),2),ROUNDDOWN(ROUND($D$37*Verteilung!I16/Verteilung!$I$17,9),2)))</f>
        <v/>
      </c>
      <c r="F45" s="35">
        <f>IF(Verteilung!$I$17&gt;0,ROUNDDOWN(ROUND($E$38*Verteilung!I16/Verteilung!$I$17,9),2),0)</f>
        <v/>
      </c>
      <c r="G45" s="35">
        <f>IF(Verteilung!$I$17=0,0,IF(Verteilung!$H$8&gt;0,ROUNDDOWN(ROUND($D$38*N(Verteilung!G16)/Verteilung!$H$8,9),2),ROUNDDOWN(ROUND($D$38*Verteilung!I16/Verteilung!$I$17,9),2)))</f>
        <v/>
      </c>
      <c r="H45" s="35">
        <f>D45+E45+F45+G45</f>
        <v/>
      </c>
      <c r="I45" s="22">
        <f>IF(C45="Miete",ROUNDUP(ROUND(H45*IF(AND(C6="Ja",ISNUMBER(C17)),C17,0),9),2),0)</f>
        <v/>
      </c>
      <c r="J45" s="35">
        <f>IF(C45="Miete",H45-I45,0)</f>
        <v/>
      </c>
    </row>
    <row r="46">
      <c r="A46" s="20" t="inlineStr">
        <is>
          <t>Summe</t>
        </is>
      </c>
      <c r="B46" s="20" t="n"/>
      <c r="C46" s="20" t="n"/>
      <c r="D46" s="51">
        <f>SUM(D40:D45)</f>
        <v/>
      </c>
      <c r="E46" s="51">
        <f>SUM(E40:E45)</f>
        <v/>
      </c>
      <c r="F46" s="51">
        <f>SUM(F40:F45)</f>
        <v/>
      </c>
      <c r="G46" s="51">
        <f>SUM(G40:G45)</f>
        <v/>
      </c>
      <c r="H46" s="51">
        <f>SUM(H40:H45)</f>
        <v/>
      </c>
      <c r="I46" s="51">
        <f>SUM(I40:I45)</f>
        <v/>
      </c>
      <c r="J46" s="51">
        <f>SUM(J40:J45)</f>
        <v/>
      </c>
    </row>
    <row r="48" ht="46" customHeight="1">
      <c r="A48" s="64" t="inlineStr">
        <is>
          <t>Der Vermieteranteil je Mietpartei ist auf den Cent aufgerundet. Den Betrag zieht das Blatt Verteilung von den Heizkosten der Mietpartei ab. Die Aufteilung gilt für Wohngebäude. Die Sonderfälle bei öffentlich-rechtlichen Beschränkungen (§ 9 CO2KostAufG) und ab 2028 (§ 5a) rechnet die Vorlage nicht.</t>
        </is>
      </c>
      <c r="B48" s="64" t="n"/>
      <c r="C48" s="64" t="n"/>
      <c r="D48" s="64" t="n"/>
      <c r="E48" s="64" t="n"/>
      <c r="F48" s="64" t="n"/>
      <c r="G48" s="64" t="n"/>
      <c r="H48" s="64" t="n"/>
      <c r="I48" s="64" t="n"/>
      <c r="J48" s="64" t="n"/>
    </row>
  </sheetData>
  <sheetProtection selectLockedCells="0" selectUnlockedCells="0" sheet="1" objects="0" insertRows="1" insertHyperlinks="1" autoFilter="1" scenarios="0" formatColumns="0" deleteColumns="1" insertColumns="1" pivotTables="1" deleteRows="1" formatCells="1" formatRows="0" sort="1"/>
  <mergeCells count="20">
    <mergeCell ref="A5:J5"/>
    <mergeCell ref="D9:J9"/>
    <mergeCell ref="A46:C46"/>
    <mergeCell ref="D8:J8"/>
    <mergeCell ref="A35:J35"/>
    <mergeCell ref="A4:J4"/>
    <mergeCell ref="D15:J15"/>
    <mergeCell ref="D14:J14"/>
    <mergeCell ref="B19:J19"/>
    <mergeCell ref="A48:J48"/>
    <mergeCell ref="D10:J10"/>
    <mergeCell ref="D6:J6"/>
    <mergeCell ref="E18:J18"/>
    <mergeCell ref="D13:J13"/>
    <mergeCell ref="D17:J17"/>
    <mergeCell ref="D7:J7"/>
    <mergeCell ref="A21:J21"/>
    <mergeCell ref="A12:J12"/>
    <mergeCell ref="D16:J16"/>
    <mergeCell ref="A33:J33"/>
  </mergeCells>
  <conditionalFormatting sqref="A23:E32">
    <cfRule type="expression" priority="1" dxfId="0">
      <formula>$A23=$C$15</formula>
    </cfRule>
  </conditionalFormatting>
  <dataValidations count="2">
    <dataValidation sqref="C6" showDropDown="0" showInputMessage="0" showErrorMessage="1" allowBlank="0" errorTitle="Eingabe" error="Bitte Ja oder Nein wählen." type="list">
      <formula1>"Ja,Nein"</formula1>
    </dataValidation>
    <dataValidation sqref="C7:C9" showDropDown="0" showInputMessage="0" showErrorMessage="1" allowBlank="1" errorTitle="Eingabe" error="Bitte eine Zahl größer oder gleich null eingeben." type="decimal" operator="greaterThanOrEqual">
      <formula1>0</formula1>
    </dataValidation>
  </dataValidations>
  <hyperlinks>
    <hyperlink xmlns:r="http://schemas.openxmlformats.org/officeDocument/2006/relationships" ref="A3" r:id="rId1"/>
  </hyperlinks>
  <pageMargins left="0.5" right="0.5" top="0.6" bottom="0.6" header="0.3" footer="0.3"/>
  <pageSetup orientation="landscape" paperSize="9" fitToHeight="1" fitToWidth="1"/>
  <headerFooter>
    <oddHeader/>
    <oddFooter>&amp;CSeite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Hausgeld-Umlegen</dc:creator>
  <dc:title>Heizkostenabrechnung Vorlage</dc:title>
  <dc:subject>Heizkostenabrechnung für Häuser mit zentraler Heizung</dc:subject>
  <dcterms:created xsi:type="dcterms:W3CDTF">2026-10-20T00:00:00Z</dcterms:created>
  <dcterms:modified xsi:type="dcterms:W3CDTF">2026-10-22T13:48:40Z</dcterms:modified>
  <cp:lastModifiedBy>Hausgeld-Umlegen</cp:lastModifiedBy>
</cp:coreProperties>
</file>